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esktop\"/>
    </mc:Choice>
  </mc:AlternateContent>
  <bookViews>
    <workbookView xWindow="0" yWindow="0" windowWidth="20490" windowHeight="7350" firstSheet="1" activeTab="1"/>
  </bookViews>
  <sheets>
    <sheet name="BAKAA" sheetId="4" r:id="rId1"/>
    <sheet name="MAPATO YA NDANI" sheetId="8" r:id="rId2"/>
    <sheet name="KIAMBATA-MADAWATI" sheetId="19" r:id="rId3"/>
    <sheet name="SERIKALI KUU" sheetId="6" r:id="rId4"/>
    <sheet name="TASAF III" sheetId="15" r:id="rId5"/>
    <sheet name="LANES" sheetId="12" r:id="rId6"/>
    <sheet name="Sheet2" sheetId="21" r:id="rId7"/>
    <sheet name="Sheet1" sheetId="20" r:id="rId8"/>
    <sheet name="BOOST" sheetId="13" r:id="rId9"/>
    <sheet name="SEQUIP" sheetId="14" r:id="rId10"/>
    <sheet name="AFYA-WAFADHILI" sheetId="17" r:id="rId1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 i="19" l="1"/>
  <c r="C46" i="19"/>
  <c r="C19" i="19"/>
  <c r="E48" i="13"/>
  <c r="F48" i="13"/>
  <c r="G48" i="13"/>
  <c r="D48" i="13"/>
  <c r="D172" i="4"/>
  <c r="F14" i="17" l="1"/>
  <c r="F15" i="17" s="1"/>
  <c r="D14" i="17"/>
  <c r="D15" i="17" s="1"/>
  <c r="E14" i="17"/>
  <c r="E15" i="17" s="1"/>
  <c r="F9" i="15"/>
  <c r="D9" i="15"/>
  <c r="G8" i="15"/>
  <c r="G9" i="15" s="1"/>
  <c r="F9" i="14"/>
  <c r="F11" i="14" s="1"/>
  <c r="E9" i="14"/>
  <c r="E11" i="14" s="1"/>
  <c r="D9" i="14"/>
  <c r="D11" i="14" s="1"/>
  <c r="G8" i="14"/>
  <c r="G9" i="14" s="1"/>
  <c r="G11" i="14" s="1"/>
  <c r="F45" i="13"/>
  <c r="E45" i="13"/>
  <c r="D45" i="13"/>
  <c r="G44" i="13"/>
  <c r="G43" i="13"/>
  <c r="G42" i="13"/>
  <c r="G41" i="13"/>
  <c r="G40" i="13"/>
  <c r="G39" i="13"/>
  <c r="G38" i="13"/>
  <c r="G37" i="13"/>
  <c r="G36" i="13"/>
  <c r="G35" i="13"/>
  <c r="G34" i="13"/>
  <c r="G33" i="13"/>
  <c r="G32" i="13"/>
  <c r="G31" i="13"/>
  <c r="G30" i="13"/>
  <c r="G28" i="13"/>
  <c r="G27" i="13"/>
  <c r="G26" i="13"/>
  <c r="G25" i="13"/>
  <c r="G24" i="13"/>
  <c r="G23" i="13"/>
  <c r="G22" i="13"/>
  <c r="G21" i="13"/>
  <c r="G20" i="13"/>
  <c r="G19" i="13"/>
  <c r="G18" i="13"/>
  <c r="G17" i="13"/>
  <c r="G16" i="13"/>
  <c r="G15" i="13"/>
  <c r="G13" i="13"/>
  <c r="G12" i="13"/>
  <c r="G11" i="13"/>
  <c r="G10" i="13"/>
  <c r="G9" i="13"/>
  <c r="G8" i="13"/>
  <c r="E9" i="12"/>
  <c r="G48" i="8"/>
  <c r="G47" i="8"/>
  <c r="G51" i="8"/>
  <c r="G52" i="8"/>
  <c r="G162" i="4"/>
  <c r="E125" i="4"/>
  <c r="F116" i="4"/>
  <c r="G14" i="17" l="1"/>
  <c r="G15" i="17" s="1"/>
  <c r="E9" i="15"/>
  <c r="G45" i="13"/>
  <c r="G7" i="8" l="1"/>
  <c r="G8" i="8"/>
  <c r="G9" i="8"/>
  <c r="G10" i="8"/>
  <c r="G12" i="8"/>
  <c r="G14" i="8"/>
  <c r="G15" i="8"/>
  <c r="G16" i="8"/>
  <c r="G17" i="8"/>
  <c r="G18" i="8"/>
  <c r="G20" i="8"/>
  <c r="G21" i="8"/>
  <c r="G22" i="8"/>
  <c r="G23" i="8"/>
  <c r="G24" i="8"/>
  <c r="G25" i="8"/>
  <c r="G26" i="8"/>
  <c r="G27" i="8"/>
  <c r="D29" i="8"/>
  <c r="E29" i="8"/>
  <c r="F29" i="8"/>
  <c r="G31" i="8"/>
  <c r="G33" i="8"/>
  <c r="G34" i="8"/>
  <c r="G36" i="8"/>
  <c r="G37" i="8"/>
  <c r="G38" i="8"/>
  <c r="G41" i="8"/>
  <c r="G42" i="8"/>
  <c r="D44" i="8"/>
  <c r="E44" i="8"/>
  <c r="F49" i="8"/>
  <c r="F53" i="8" s="1"/>
  <c r="D53" i="8"/>
  <c r="E53" i="8"/>
  <c r="D60" i="8"/>
  <c r="E60" i="8"/>
  <c r="F60" i="8"/>
  <c r="D63" i="8"/>
  <c r="E63" i="8"/>
  <c r="F63" i="8"/>
  <c r="G63" i="8"/>
  <c r="G66" i="8"/>
  <c r="G67" i="8"/>
  <c r="G69" i="8"/>
  <c r="D70" i="8"/>
  <c r="E70" i="8"/>
  <c r="F70" i="8"/>
  <c r="G74" i="8"/>
  <c r="G75" i="8"/>
  <c r="F76" i="8"/>
  <c r="F77" i="8" s="1"/>
  <c r="D77" i="8"/>
  <c r="E77" i="8"/>
  <c r="G79" i="8"/>
  <c r="G80" i="8"/>
  <c r="G81" i="8"/>
  <c r="G82" i="8"/>
  <c r="D83" i="8"/>
  <c r="E83" i="8"/>
  <c r="F83" i="8"/>
  <c r="G86" i="8"/>
  <c r="G87" i="8"/>
  <c r="G88" i="8"/>
  <c r="D89" i="8"/>
  <c r="E89" i="8"/>
  <c r="F89" i="8"/>
  <c r="G92" i="8"/>
  <c r="G93" i="8" s="1"/>
  <c r="D93" i="8"/>
  <c r="E93" i="8"/>
  <c r="F93" i="8"/>
  <c r="G96" i="8"/>
  <c r="D97" i="8"/>
  <c r="E97" i="8"/>
  <c r="F97" i="8"/>
  <c r="F32" i="6"/>
  <c r="D32" i="6"/>
  <c r="G31" i="6"/>
  <c r="G32" i="6" s="1"/>
  <c r="F28" i="6"/>
  <c r="E28" i="6"/>
  <c r="D28" i="6"/>
  <c r="G27" i="6"/>
  <c r="G28" i="6" s="1"/>
  <c r="F23" i="6"/>
  <c r="E23" i="6"/>
  <c r="D23" i="6"/>
  <c r="G22" i="6"/>
  <c r="G23" i="6" s="1"/>
  <c r="F19" i="6"/>
  <c r="E19" i="6"/>
  <c r="D19" i="6"/>
  <c r="G17" i="6"/>
  <c r="G16" i="6"/>
  <c r="E13" i="6"/>
  <c r="D13" i="6"/>
  <c r="G12" i="6"/>
  <c r="G13" i="6" s="1"/>
  <c r="F11" i="6"/>
  <c r="F13" i="6" s="1"/>
  <c r="F8" i="6"/>
  <c r="E8" i="6"/>
  <c r="D8" i="6"/>
  <c r="G7" i="6"/>
  <c r="F116" i="8"/>
  <c r="E116" i="8"/>
  <c r="G114" i="8"/>
  <c r="G116" i="8" s="1"/>
  <c r="F112" i="8"/>
  <c r="E112" i="8"/>
  <c r="G111" i="8"/>
  <c r="G110" i="8"/>
  <c r="G108" i="8"/>
  <c r="F106" i="8"/>
  <c r="E106" i="8"/>
  <c r="G104" i="8"/>
  <c r="G103" i="8"/>
  <c r="G102" i="8"/>
  <c r="G77" i="8" l="1"/>
  <c r="G60" i="8"/>
  <c r="F33" i="6"/>
  <c r="F35" i="6" s="1"/>
  <c r="F36" i="6" s="1"/>
  <c r="G19" i="6"/>
  <c r="G33" i="6" s="1"/>
  <c r="G35" i="6" s="1"/>
  <c r="G36" i="6" s="1"/>
  <c r="D33" i="6"/>
  <c r="E33" i="6"/>
  <c r="E35" i="6" s="1"/>
  <c r="E36" i="6" s="1"/>
  <c r="G53" i="8"/>
  <c r="G83" i="8"/>
  <c r="G97" i="8"/>
  <c r="G29" i="8"/>
  <c r="D98" i="8"/>
  <c r="D118" i="8" s="1"/>
  <c r="E98" i="8"/>
  <c r="E118" i="8" s="1"/>
  <c r="E119" i="8" s="1"/>
  <c r="G106" i="8"/>
  <c r="G112" i="8"/>
  <c r="F117" i="8"/>
  <c r="E117" i="8"/>
  <c r="D119" i="8" l="1"/>
  <c r="G117" i="8"/>
  <c r="D35" i="6"/>
  <c r="D36" i="6" s="1"/>
  <c r="G139" i="4"/>
  <c r="G163" i="4"/>
  <c r="E74" i="4" l="1"/>
  <c r="D57" i="4"/>
  <c r="F90" i="4"/>
  <c r="E90" i="4"/>
  <c r="F28" i="4" l="1"/>
  <c r="E28" i="4"/>
  <c r="D28" i="4"/>
  <c r="E165" i="4" l="1"/>
  <c r="D165" i="4"/>
  <c r="D74" i="4" l="1"/>
  <c r="D68" i="4"/>
  <c r="D64" i="4"/>
  <c r="D51" i="4"/>
  <c r="D47" i="4"/>
  <c r="D41" i="4"/>
  <c r="D37" i="4"/>
  <c r="D33" i="4"/>
  <c r="D23" i="4"/>
  <c r="D17" i="4"/>
  <c r="D12" i="4"/>
  <c r="G164" i="4"/>
  <c r="G155" i="4"/>
  <c r="G153" i="4"/>
  <c r="G151" i="4"/>
  <c r="G143" i="4"/>
  <c r="G144" i="4"/>
  <c r="G140" i="4"/>
  <c r="G130" i="4"/>
  <c r="G131" i="4"/>
  <c r="G132" i="4"/>
  <c r="G133" i="4"/>
  <c r="G134" i="4"/>
  <c r="G135" i="4"/>
  <c r="F124" i="4"/>
  <c r="G120" i="4"/>
  <c r="G114" i="4"/>
  <c r="G115" i="4"/>
  <c r="G112" i="4"/>
  <c r="G110" i="4"/>
  <c r="G109" i="4"/>
  <c r="G111" i="4"/>
  <c r="G100" i="4"/>
  <c r="G101" i="4"/>
  <c r="G102" i="4"/>
  <c r="G103" i="4"/>
  <c r="G104" i="4"/>
  <c r="G105" i="4"/>
  <c r="G93" i="4"/>
  <c r="G94" i="4"/>
  <c r="G95" i="4"/>
  <c r="G88" i="4"/>
  <c r="G85" i="4"/>
  <c r="G81" i="4"/>
  <c r="G82" i="4"/>
  <c r="G83" i="4"/>
  <c r="G89" i="4"/>
  <c r="D166" i="4"/>
  <c r="D145" i="4"/>
  <c r="D140" i="4"/>
  <c r="D116" i="4"/>
  <c r="D106" i="4"/>
  <c r="D96" i="4"/>
  <c r="D90" i="4"/>
  <c r="F157" i="4"/>
  <c r="E157" i="4"/>
  <c r="E166" i="4" s="1"/>
  <c r="F145" i="4"/>
  <c r="F140" i="4"/>
  <c r="F136" i="4"/>
  <c r="E145" i="4"/>
  <c r="E140" i="4"/>
  <c r="E136" i="4"/>
  <c r="F121" i="4"/>
  <c r="F106" i="4"/>
  <c r="F96" i="4"/>
  <c r="E121" i="4"/>
  <c r="E116" i="4"/>
  <c r="E106" i="4"/>
  <c r="E96" i="4"/>
  <c r="G123" i="4"/>
  <c r="F74" i="4"/>
  <c r="F68" i="4"/>
  <c r="F64" i="4"/>
  <c r="F57" i="4"/>
  <c r="F51" i="4"/>
  <c r="F47" i="4"/>
  <c r="F41" i="4"/>
  <c r="F37" i="4"/>
  <c r="F33" i="4"/>
  <c r="E22" i="4"/>
  <c r="E23" i="4" s="1"/>
  <c r="F17" i="4"/>
  <c r="F12" i="4"/>
  <c r="G69" i="4"/>
  <c r="E68" i="4"/>
  <c r="E64" i="4"/>
  <c r="G62" i="4"/>
  <c r="G50" i="4"/>
  <c r="G51" i="4" s="1"/>
  <c r="G46" i="4"/>
  <c r="G47" i="4" s="1"/>
  <c r="E57" i="4"/>
  <c r="E51" i="4"/>
  <c r="E47" i="4"/>
  <c r="G26" i="4"/>
  <c r="G28" i="4" s="1"/>
  <c r="G20" i="4"/>
  <c r="G23" i="4" s="1"/>
  <c r="G17" i="4"/>
  <c r="E41" i="4"/>
  <c r="E37" i="4"/>
  <c r="E33" i="4"/>
  <c r="E17" i="4"/>
  <c r="E12" i="4"/>
  <c r="G36" i="4"/>
  <c r="G32" i="4"/>
  <c r="G124" i="4" l="1"/>
  <c r="F125" i="4"/>
  <c r="D58" i="4"/>
  <c r="G125" i="4"/>
  <c r="G165" i="4"/>
  <c r="F165" i="4"/>
  <c r="F166" i="4" s="1"/>
  <c r="G145" i="4"/>
  <c r="I28" i="4"/>
  <c r="G58" i="4"/>
  <c r="G90" i="4"/>
  <c r="E69" i="4"/>
  <c r="F146" i="4"/>
  <c r="F58" i="4"/>
  <c r="F126" i="4"/>
  <c r="G42" i="4"/>
  <c r="F69" i="4"/>
  <c r="E126" i="4"/>
  <c r="D146" i="4"/>
  <c r="E146" i="4"/>
  <c r="E148" i="4" s="1"/>
  <c r="G157" i="4"/>
  <c r="G116" i="4"/>
  <c r="G96" i="4"/>
  <c r="G106" i="4"/>
  <c r="F22" i="4"/>
  <c r="F23" i="4" s="1"/>
  <c r="F42" i="4" s="1"/>
  <c r="G136" i="4"/>
  <c r="D69" i="4"/>
  <c r="E42" i="4"/>
  <c r="E58" i="4"/>
  <c r="G126" i="4" l="1"/>
  <c r="E167" i="4"/>
  <c r="F167" i="4"/>
  <c r="D167" i="4"/>
  <c r="G166" i="4"/>
  <c r="G146" i="4"/>
  <c r="G43" i="4"/>
  <c r="E75" i="4"/>
  <c r="F75" i="4"/>
  <c r="G167" i="4" l="1"/>
  <c r="G168" i="4" s="1"/>
  <c r="G171" i="4" s="1"/>
  <c r="G172" i="4" s="1"/>
  <c r="F168" i="4"/>
  <c r="F171" i="4" s="1"/>
  <c r="F172" i="4" s="1"/>
  <c r="E168" i="4"/>
  <c r="E171" i="4" s="1"/>
  <c r="E172" i="4" s="1"/>
  <c r="G39" i="8"/>
  <c r="G44" i="8" s="1"/>
  <c r="G98" i="8" s="1"/>
  <c r="F44" i="8"/>
  <c r="F98" i="8" s="1"/>
  <c r="F118" i="8" s="1"/>
  <c r="F119" i="8" s="1"/>
</calcChain>
</file>

<file path=xl/sharedStrings.xml><?xml version="1.0" encoding="utf-8"?>
<sst xmlns="http://schemas.openxmlformats.org/spreadsheetml/2006/main" count="963" uniqueCount="536">
  <si>
    <t>HALMASHAURI YA MANISPAA YA KIGAMBONI</t>
  </si>
  <si>
    <t>MAPATO YA NDANI</t>
  </si>
  <si>
    <t xml:space="preserve">IDARA YA  ELIMU MSINGI </t>
  </si>
  <si>
    <t>NA</t>
  </si>
  <si>
    <t>KATA</t>
  </si>
  <si>
    <t>JINA LA MRADI</t>
  </si>
  <si>
    <t>FEDHA ILIYOTENGWA</t>
  </si>
  <si>
    <t>FEDHA ILIYOTOLEWA</t>
  </si>
  <si>
    <t>FEDHA ILIYOTUMIKA</t>
  </si>
  <si>
    <t>FEDHA ILIYOBAKI</t>
  </si>
  <si>
    <t xml:space="preserve">UTEKELEZAJI </t>
  </si>
  <si>
    <t>KIBADA</t>
  </si>
  <si>
    <t xml:space="preserve">Umaliziaji wa vyumba 2 vya madarasa katika shule ya msingi Kibada </t>
  </si>
  <si>
    <t xml:space="preserve"> Madarasa yamekamilika na yanatumika, kazi zilizofanyika ni kupaka rangi, kuweka marumaru sakafuni, kufunga milango na madirisha na malipo ya fundi.</t>
  </si>
  <si>
    <t xml:space="preserve">Umaliziaji wa madarasa 3 katika shule ya msingi Mizimbini </t>
  </si>
  <si>
    <t xml:space="preserve"> Madarasa yamekamilika na yanatumika. kazi zilizofanyika ni kupiga plasta kwenye madarasa 3, kuweka fremu za milango na madirisha, kupaka rangi na malipo ya fundi  </t>
  </si>
  <si>
    <t>PEMBAMNAZI</t>
  </si>
  <si>
    <t>Kuwezesha ujenzi wa miundombinu katika shule ya msingi Pembamnazi</t>
  </si>
  <si>
    <t xml:space="preserve"> Ujenzi wa miundombinu umekamilika, kazi zilizofanyika ni Kuweka sakafu ya marumaru, kupaka rangi, kuweka milango na madirisha katika nyumba ya mwalimu.</t>
  </si>
  <si>
    <t>KATA ZOTE</t>
  </si>
  <si>
    <t>Kuwezesha ukamilishaji wa miundombinu katika  katika shule ya Msingi Kichangani</t>
  </si>
  <si>
    <t>Utekelezaji umekamilika.Kazi zilizofanyika ni Kupiga plasta, kupaka rangi, ukamilishaji wa mifumo ya umeme, kukamilisha mifumo ya maji taka katika vyoo,kuweka sakafu ya marumaru kwenye vyoo na madarasa.</t>
  </si>
  <si>
    <t xml:space="preserve">Jumla ya Idara ya Elimu Msingi </t>
  </si>
  <si>
    <t xml:space="preserve">IDARA YA ELIMU SEKONDARI </t>
  </si>
  <si>
    <t>KIGAMBONI</t>
  </si>
  <si>
    <t>Kuwezesha ukamilishaji wa vyumba 16 katika shule ya sekondari Paul Makonda</t>
  </si>
  <si>
    <t xml:space="preserve">Ujenzi wa awamu ya nne unaendelea kwa sasa mafundi wanaendelea na ufungaji wa mbao za uzio wa zege juu ya sakafu ya pili. </t>
  </si>
  <si>
    <t>Kuwezesha  ukamilishaji wa miundo mbinu ya  shule ya Sekondari Mizimbini</t>
  </si>
  <si>
    <t>Utekelezaji umekamilika</t>
  </si>
  <si>
    <t>Jumla Idara ya Sekondari</t>
  </si>
  <si>
    <t xml:space="preserve">IDARA YA AFYA NA USTAWI WA JAMII </t>
  </si>
  <si>
    <t>SOMANGILA</t>
  </si>
  <si>
    <t>Ukamilishaji wa jengo la wazazi katika zahanati ya Mwongozo ifikapo Desemba, 2024</t>
  </si>
  <si>
    <t>MJIMWEMA</t>
  </si>
  <si>
    <t>Kuwezesha ujenzi unaoendelea katika kituo cha afya Mjimwema</t>
  </si>
  <si>
    <t>KIMBIJI</t>
  </si>
  <si>
    <t>Kufanya ukarabati wa jengo la wazazi katika kituo cha Afya Kimbiji.</t>
  </si>
  <si>
    <t xml:space="preserve"> Utekelezaji umekamilika kwa Kufukua na kuweka miundombinu ya maji taka, na malipo ya vibarua.</t>
  </si>
  <si>
    <t>Jumla Idara ya afya</t>
  </si>
  <si>
    <t xml:space="preserve">IDARA YA MAENDELEO YA JAMII JINSIA NA WATOTO </t>
  </si>
  <si>
    <t>1</t>
  </si>
  <si>
    <t xml:space="preserve">KATA ZOTE </t>
  </si>
  <si>
    <t>Kutoa mikopo isiyo na riba kwa vikundi  vya wanawake kupitia mfuko wa wanawake, vijana na watu wenye ulemavu ifikapo Desemba, 2024</t>
  </si>
  <si>
    <t>Jumla Idara ya  Maendeleo ya jamii, jinsia na watoto.</t>
  </si>
  <si>
    <t xml:space="preserve">IDARA YA UTAWALA </t>
  </si>
  <si>
    <t>IDARA YA MIPANGO NA URATIBU</t>
  </si>
  <si>
    <t>SOMANGILA (HQ)</t>
  </si>
  <si>
    <t>Kuwezesha ulipaji wa madeni ya kazi zilizofanyika katika mpango wa ujenzi wa hosteli ya wanafunzi,sheli na Masaki.</t>
  </si>
  <si>
    <t>Madeni ya vibarua wa ujenzi wa kituo cha mafuta ,hosteli ujenzi wa uzio wa muda katika kiwanja Na.275 eneo la Oysterbay na ujenzi wa uzio wa muda eneo la hotel yamelipwa</t>
  </si>
  <si>
    <t>JUMLA IDARA YA MIPANGO NA URATIBU</t>
  </si>
  <si>
    <t>IDARA YA KILIMO , MIFUGO NA UVUVI</t>
  </si>
  <si>
    <t>Kuwezesha ununuzi wa Boti  mbili (2) ifikapo Desemba, 2024.</t>
  </si>
  <si>
    <t xml:space="preserve"> Boti moja imeshanunuliwa na inatumika na malipo ya kiasi cha shillingi 159,345,000.00 yamefanyika. </t>
  </si>
  <si>
    <t>JUMLA IDARA YA KILIMO ,MIFUGO NA UVUVI</t>
  </si>
  <si>
    <t>IDARA YA MIPANGO MIJI</t>
  </si>
  <si>
    <t>Ulipaji wa fidia ya ardhi katika eneo la Gezaulole</t>
  </si>
  <si>
    <t>-</t>
  </si>
  <si>
    <t xml:space="preserve"> Ulipaji wa fidia katika eneo la Gezaulole umefanyika .</t>
  </si>
  <si>
    <t>JUMLA YA IDARA YA MIPANGO MIJI</t>
  </si>
  <si>
    <t>JUMLA KUU BAKAA  MAPATO YA NDANI</t>
  </si>
  <si>
    <t>B</t>
  </si>
  <si>
    <t xml:space="preserve"> MIRADI YA MAENDELEO  FEDHA ZA   RUZUKU KUTOKA SERIKALI KUU </t>
  </si>
  <si>
    <t xml:space="preserve">IDARA YA ELIMU YA MSINGI </t>
  </si>
  <si>
    <t xml:space="preserve">Kuwezesha utekelezaji wa ukamilishaji wa miundombinu ya  shule ya msingi Mkamba </t>
  </si>
  <si>
    <t>Ukamilishaji wa miundo mbinu umefanyika.</t>
  </si>
  <si>
    <t>JUMLA  IDARA YA ELIMU MSINGI</t>
  </si>
  <si>
    <t xml:space="preserve">IDARA YA ELIMU YA SEKONDARI </t>
  </si>
  <si>
    <t>Kuwezesha utekelezaji wa ukamilishaji wa miundombinu ya  shule ya Sekondari Mizimbini</t>
  </si>
  <si>
    <t>Utekelezaji wa ukamilishaji wa miundo mbinu umefanyika na umekamilika.</t>
  </si>
  <si>
    <t>JUMLA  IDARA YA ELIMU SEKONDARI</t>
  </si>
  <si>
    <t xml:space="preserve">VIJIBWENI </t>
  </si>
  <si>
    <t xml:space="preserve">Ujenzi wa Jengo la wazazi katika Hospitali ya Vijibweni ifikapo Desemba, 2024. </t>
  </si>
  <si>
    <t xml:space="preserve">Ukamilishaji wa mradi unaendelea kwa Kupiga plasta  ndani na nje, kupaka rangi, kufunga milango, kuweka mifumo ya maji safi na maji taka, kufunga mifumo ya maji na umeme, malipo ya mafundi. </t>
  </si>
  <si>
    <t>VIJIBWENI</t>
  </si>
  <si>
    <t>Ununuzi wa vifaa tiba katika Hospitali ya Vijibweni</t>
  </si>
  <si>
    <t>Vifaa tiba vimenunuliwa.</t>
  </si>
  <si>
    <t>Kuwezesha ukarabati wa mfumo wa maji taka katika Hospitali ya  Vijibweni</t>
  </si>
  <si>
    <t>ukarabati wa mfumo wa maji taka umefanyika katika kituo cha afya cha vijibweni</t>
  </si>
  <si>
    <t xml:space="preserve">JUMLA  AFYA SERIKALI KUU  </t>
  </si>
  <si>
    <t>JUMLA KUU BAKAA SERIKALI KUU</t>
  </si>
  <si>
    <t>C</t>
  </si>
  <si>
    <t xml:space="preserve">MRADI WA BOOST </t>
  </si>
  <si>
    <t>ELIMU SINGI</t>
  </si>
  <si>
    <t>KISARAWE II</t>
  </si>
  <si>
    <t>Kuwezesha ukamilishaji wa miundombinu katika shule ya msingi Kigogo</t>
  </si>
  <si>
    <t>Utekelezaji umekamilika.</t>
  </si>
  <si>
    <t>Kuwezesha ukamilishaji wa miundombinu shule za msingi Darajani</t>
  </si>
  <si>
    <t>JUMLA BOOST ELIMU MSINGI</t>
  </si>
  <si>
    <t>ELIMU SEKONDARI</t>
  </si>
  <si>
    <t>Kuwezesha ukamilishaji wa miundombinu shule za sekondari</t>
  </si>
  <si>
    <t>JUMLA BOOST ELIMU SEKONDARI</t>
  </si>
  <si>
    <t>JUMLA KUU  BAKAA BOOST</t>
  </si>
  <si>
    <t>D</t>
  </si>
  <si>
    <t xml:space="preserve"> SEQUIP</t>
  </si>
  <si>
    <t>Ujenzi wa shule mpya ya sekondari Mkamba ifikapo Desemba, 2024</t>
  </si>
  <si>
    <t>Utekelezaji unaendelea ukamilishaji wa miundombinu muhimu kwa ajili ya kupokea Wanafunzi (Madarasa 2, Ofisi 2, Vyoo (matundu 5 ya wasichana na matundu 4 ya wavulana) na mnara ya maji umekamilika. Tayari wanafunzi 79 kati yao Wakike ni 47 na wakiume 32 wamekwisha ripoti na wanaendelea na masomo. Kwa sasa utekelezaji wa mradi umesimama kwa kusubiri tathimini ya mradi kutoka kwa mhandisi.</t>
  </si>
  <si>
    <t>Kuwezesha utekelezaji wa shughuli za maendeleo katika shule ya sekondari</t>
  </si>
  <si>
    <t>JUMLA SEQUIP BAKAA 2023/2024</t>
  </si>
  <si>
    <t>JUMLA KUU BAKAA  NGAZI YA HALMASHAURI  2023/2024</t>
  </si>
  <si>
    <t>B.MIRADI YA MAENDELEO  YA BAKAA  KWENYE VITUO VYA KUTOLEA HUDUMA KWA MWAKA 2023/2024</t>
  </si>
  <si>
    <t>Ujenzi wa matundu ya vyoo 6 katika shule Shikizi Mumba ifikapo Desemba, 2024.</t>
  </si>
  <si>
    <t>Mradi upo hatua ya kupaua , kazi zilizofanyika ni ujenzi wa msingi na kupandisha kuta kwa boma la matundu 6 ya vyoo</t>
  </si>
  <si>
    <t xml:space="preserve">Ukarabati wa nyumba ya mwalimu shule ya msingi Pembamnazi </t>
  </si>
  <si>
    <t xml:space="preserve"> Ukarabati umekamilika na nyumba inatumika, kazi zilizofanyika ni Kuweka sakafu ya marumaru, kuweka madrisha ya aluminium, kufunga mifumo ya maji safi na maji taka, kuweka milango na malipo ya fundi, .</t>
  </si>
  <si>
    <t>Kumalizia ujenzi wa jengo la utawala na nyumba ya mwalimu katika Shule ya Msingi Vumilia ukooni ifikapo Desemba, 2024</t>
  </si>
  <si>
    <t xml:space="preserve">Utekelezaji unaendelea, kazi zilizofanyika ni Kuweka fremu 22 za milango, kupiga lipu ndani nanje, kunyoosha koplo na kufunga grill, kupiga dari, kufanya usafi wa kuta, kuchimba na kusambaza mifumo ya maji na umeme . </t>
  </si>
  <si>
    <t>Umaliziaji wa ujenzi wa shule shikizi ya Lingato kufika Desemba,2024</t>
  </si>
  <si>
    <t xml:space="preserve">Mradi upo katika hatua ya  Kupakaa rangi, kufunga milango na kuweka madirisha, </t>
  </si>
  <si>
    <t xml:space="preserve">Ujenzi wa madarasa 3 katika shule ya msingi Mizimbini ifikapo Desemba, 2024 </t>
  </si>
  <si>
    <t xml:space="preserve">mradi umekamilika na vyumba vya madarasa vinatumika. </t>
  </si>
  <si>
    <t>Ujenzi wa vyumba vya madarasa vya ghorofa shule ya Msingi Raha Leo ifikapo Desemba, 2024.</t>
  </si>
  <si>
    <t xml:space="preserve"> Utekelezaji upo katika maandalizi ya kupima udongo, kusafisha eneo, kuandaa michoro na kufanya EIA. </t>
  </si>
  <si>
    <t>Kujenga chumba 1 cha darasa shule shikizi Golani ifikapo Desemba, 2024</t>
  </si>
  <si>
    <t>Mradi umekamilika na darasa linatumika.</t>
  </si>
  <si>
    <t>Ujenzi matundu 11 ya vyoo (matundu 9 vyoo vya wanafunzi na matundu 2 ya vyoo vya walimu) katika Shule shikizi  Ngobanya kufikia Desemba, 2024.</t>
  </si>
  <si>
    <t xml:space="preserve"> Ujenzi upo katika hatua ya gebo, kazi zilizofanyika ni kuchimba msingi,kujenga msingi na  kupandisha kuta, </t>
  </si>
  <si>
    <t>Kujenga chumba 1 cha darasa shule Shikizi Mumba ifikapo mwezi Desemba, 2024.</t>
  </si>
  <si>
    <t>Uendelezaji wa ujenzi wa madarasa katika shule ya Sekondari Paul Makonda  ifikapo Desemba, 2024.</t>
  </si>
  <si>
    <t xml:space="preserve">Ujenzi wa awamu ya nne umefika katika hatua ya ufungaji wa mbao za uzio wa zege juu ya sakafu ya kwanza. </t>
  </si>
  <si>
    <t>Uendelezaji wa ujenzi wa Jengo Maabara katika shule ya Sekondari Paul Makonda ifikapo Desemba, 2025</t>
  </si>
  <si>
    <t>Mradi umefikia  katika hatua ya uwekaji wa mifumo ya maji taka ndani ya maabara  na uweka balcon</t>
  </si>
  <si>
    <t>Ujenzi wa hosteli ya wanafunzi katika shule ya Sekondari Kidete ifikapo June, 2025</t>
  </si>
  <si>
    <t xml:space="preserve"> Ujenzi wa bweni umekamilika.</t>
  </si>
  <si>
    <t>Ujenzi wa Jengo la ghorofa la Mionzi na maabara kituo cha Afya Kibada.</t>
  </si>
  <si>
    <t xml:space="preserve"> Mradi upo katika hatua ya kusafisha eneo, kuandaa michoro na kufanya EIA</t>
  </si>
  <si>
    <t>Ujenzi wa jengo la mionzi kituo cha Afya Chekeni Mwasonga hadi Desemba, 2024</t>
  </si>
  <si>
    <t xml:space="preserve">Mradi umefikia hatua ya kupaua. Kazi zilizofanyika ni kuchimba msingi, kujenga msingi, kupandisha kuta, kufunga lenta, </t>
  </si>
  <si>
    <t xml:space="preserve">MJIMWEMA </t>
  </si>
  <si>
    <t>Kuwezesha ujenzi wa Kituo Kipya cha Afya  Kata ya Mjimwema  ifikapo Desemba, 2024</t>
  </si>
  <si>
    <t>Ujenzi wa jengo la kichomea taka  na ununuzi wa mtambo wa kuchomea taka Hospital ya Wilaya. ifikapo Disemba,2024.</t>
  </si>
  <si>
    <t>Ujenzi upo katika hatua ya maandalizi ya ujenzi wa mnara wa kuweka tank la maji.</t>
  </si>
  <si>
    <t xml:space="preserve">TUNGI </t>
  </si>
  <si>
    <t>Ujenzi wa Kituo cha Afya Tungi kufikia Desemba,2024</t>
  </si>
  <si>
    <t>Kuendeleza Ujenzi wa Jengo la Kifua Kikuu Sugu Vijibweni ifikapo Desemba, 2024</t>
  </si>
  <si>
    <t xml:space="preserve">SOMANGILA </t>
  </si>
  <si>
    <t>Umaliziaji wa ujenzi wa ukuta kuzunguka nyumba za watumishi ifikapo Desemba, 2024.</t>
  </si>
  <si>
    <t>Ujenzi wa ukuta umefanyika kwa kiasi cha fedha kilichotolewa.</t>
  </si>
  <si>
    <t>Kuwezesha ukarabati wa  Ofisi ya Kata ya Somangila  ifikapo Desemba, 2024</t>
  </si>
  <si>
    <t>Kuwezesha ukarabati wa  Ofisi ya Kata ya Mjimwema  ifikapo Desemba, 2024</t>
  </si>
  <si>
    <t>Kuwezesha ukarabati wa  Ofisi ya Kata ya Kigamboni ifikapo Desemba, 2024</t>
  </si>
  <si>
    <t>Kuwezesha ukarabati wa  Ofisi ya Kata ya Kibada  ifikapo Desemba, 2024</t>
  </si>
  <si>
    <t>Kuwezesha ukarabati wa  Ofisi ya Kata ya Pembamnazi ifikapo Desemba, 2024</t>
  </si>
  <si>
    <t>Kuwezesha ukarabati wa  Ofisi ya Kata ya Kisarawe II ifikapo Desemba, 2024</t>
  </si>
  <si>
    <t>Ukarabati wa ofisi ya kata  umekamilika</t>
  </si>
  <si>
    <t>Jumla Idara ya Utawala</t>
  </si>
  <si>
    <t>Kukamilisha malipo ya Ununuzi wa Gari la mipango</t>
  </si>
  <si>
    <t>Gari limeshanunuliwa na linatumika,fedha hii imetumika kuongezea malipo yaununuzi wa gari ya mipango inayotumika kwenye shughuli za mapato.</t>
  </si>
  <si>
    <t>Ujenzi wa uzio wa muda eneo la Hosteli ya Kigamboni.</t>
  </si>
  <si>
    <t>Kuvunja majengo chakavu,kusawazisha eneo na kujenga uzio wa mabati katika eneo la mradi wa ujenzi wa hosteli ya wanafunzi wa elimu ya juu.</t>
  </si>
  <si>
    <t>BAKAA NGAZI YA KATA</t>
  </si>
  <si>
    <t xml:space="preserve">Kuwezesha ukamilishaji wa ujenzi wa Kituo cha kukusanyia maziwa kufikia Desemba,2024 </t>
  </si>
  <si>
    <t>Mradi upo katika hatua ya , uwekaji wa mifumo ya maji safi na maji taka.</t>
  </si>
  <si>
    <t>JUMLA BAKAA NGAZI YA KATA</t>
  </si>
  <si>
    <t>Kuwezesha ujenzi wa uzio wa bweni la wanafunzi wenye mahitaji maalum shule ya Msingi Chekeni Mwasonga ifikapo Desemba, 2024.</t>
  </si>
  <si>
    <t>Mradi umefikia hatua  kupandisha kuta kwa kozi ya nne kwa kiasi cha fedha kilichopokelewa.</t>
  </si>
  <si>
    <t>Kuwezesha ujenzi wa chumba 1 cha darasa katika shule ya msingi Mzimbini ifikapo Desemba, 2024.</t>
  </si>
  <si>
    <t>Mradi umekamilika</t>
  </si>
  <si>
    <t>Kuwezesha ujenzi wa vyumba 2 vya madarasa katika  shule ya msingi Gezaulole ifikapo Desemba, 2024.</t>
  </si>
  <si>
    <t>Kuwezesha ujenzi wa vyumba 2 vya madarasa ya wanafunzi wenye mahitaji maalum shule ya msingi Mjimwema ifikapo Desemba, 2024</t>
  </si>
  <si>
    <t>Kuwezesha ujenzi wa vyumba 2 vya madarasa shule ya msingi Ufukoni ifikapo ifikapo Desemba, 2024.</t>
  </si>
  <si>
    <t>Kuwezesha ujenzi wa vyumba 2 vya Madarasa shule ya Msingi Kibugumo  ifikapo Desemba, 2024.</t>
  </si>
  <si>
    <t>Ujenzi wa Jengo la dharura (EMD) katika hospitali za Wilaya (KDH) ifikapo Desemba, 2024</t>
  </si>
  <si>
    <t>IDARA YA MIPANGO NA URATIBU.</t>
  </si>
  <si>
    <t>Kuchochea miradi ya maendeleo katika Kata na Mitaa kupitia mfuko jimbo ifikapo Desemba, 2024.</t>
  </si>
  <si>
    <t xml:space="preserve"> Fedha hizi ni za Serikali kuu ,hivyo zilichukuliwa na hazina baada ya kuvuka mwaka. Maombi ya kurejeshewa fedha hizo ngazi ya Halmashauri yamewasilishwa Tamisemi kupitia barua yenye Kumb.Na.MB.282/311/01/059</t>
  </si>
  <si>
    <t>Kibada</t>
  </si>
  <si>
    <t>Uendelezaji wa ujenzi wa soko la kimkakati Kibada ifikapo Disemba, 2024</t>
  </si>
  <si>
    <t xml:space="preserve">Mradi upo katika hatua ya  kujenga mfereji wa maji taka nje. </t>
  </si>
  <si>
    <t>JUMLA IDARA YA MIPANGO NA URATIBU.</t>
  </si>
  <si>
    <t xml:space="preserve">D. FEDHA ZA MIRADI TOKA KWA WAFADHILI. </t>
  </si>
  <si>
    <t>A</t>
  </si>
  <si>
    <t>Ujenzi wa vyumba vya madarasa ya mfano elimu ya awali katika shule ya msingi Ungindoni ifikapo Desemba, 2024.</t>
  </si>
  <si>
    <t>Ujenzi wa matundu ya vyoo Elimu ya awali katika shule ya msingi Ungindoni ifikapo Desemba, 2024.</t>
  </si>
  <si>
    <t xml:space="preserve">KIBADA </t>
  </si>
  <si>
    <t>Ujenzi wa vyumba vya madarasa katika shule ya msingi Mzimbini ifikapo Desemba, 2024.</t>
  </si>
  <si>
    <t>Ujenzi wa matundu ya vyoo katika shule ya msingi Mzimbini ifikapo Desemba, 2024.</t>
  </si>
  <si>
    <t>Utekelezaji  wa matundu ya vyoo upo katika hatua ya kuweka tiles na top za milango</t>
  </si>
  <si>
    <t>Ujenzi wa vyumba vya madarasa katika shule ya msingi Darajani ifikapo Desemba, 2024.</t>
  </si>
  <si>
    <t>Ujenzi wa Matundu ya vyoo katika Shule Msingi Darajani ifikapo Desemba, 2024.</t>
  </si>
  <si>
    <t>JUMLA MIRADI BOOST</t>
  </si>
  <si>
    <t xml:space="preserve">  E. SEQUIP</t>
  </si>
  <si>
    <t xml:space="preserve"> Mradi wa ujenzi wa shule ya sekondari Vumilia Ukooni ifikapo Desemba, 2024.</t>
  </si>
  <si>
    <t xml:space="preserve"> Majengo yaliyojengwa ni;- Ujenzi wa jengo la utawala 1, ujenzi wa madarasa 4, ujenzi wa matundu 9, ujenzi wa maabara 2 ya kemia na bailojia, ujenzi wa mnara wa maji na tenk la maji. Mradi huu umekamilika.</t>
  </si>
  <si>
    <t>Ujenzi wa shule mpya ya sekondari Mbutu ifikapo Desemba, 2024.</t>
  </si>
  <si>
    <t>Majengo yaliyojengwa ni;-Ujenzi wa jengo la utawala 1, ujenzi wa madarasa 4, ujenzi wa matundu 9, ujenzi wa maabara 2 ya kemia na baolojia, ujenzi wa mnara wa maji na tenk la maji. Mradi upo katika hatua ya umaliziaji kazi  katika maabara kwa kuweka mabomba ya maji safi na taka, na ujenzi wa makaro.</t>
  </si>
  <si>
    <t>Ujenzi wa shule ya Mkoa katika Kata ya Somangila ifikapo Desemba, 2024.</t>
  </si>
  <si>
    <t>Mradi upo katika hatua ya  kumwaga zege katika sakafu ya kwanza.</t>
  </si>
  <si>
    <t>Ujenzi wa nyumba ya mwalimu katika shule ya sekondari Lingato  ifikapo Desemba, 2024</t>
  </si>
  <si>
    <t>Ujenzi wa nyumba ya mwalimu katika shule ya sekondari Kidete  ifikapo Desemba, 2024</t>
  </si>
  <si>
    <t>Ujenzi wa matundu 10 ya vyoo vya wanafunzi katika shule ya msingi Rahaleo.  ifikapo Juni, 2025</t>
  </si>
  <si>
    <t>Utekelezaji bado haujaanza, mradi utatekelezwa pindi fedha zitakapopatikana</t>
  </si>
  <si>
    <t>Kuwezesha ujenzi wa kasiki shule ya msingi Golani ifikapo Juni, 2025</t>
  </si>
  <si>
    <t>KISARAWE  II</t>
  </si>
  <si>
    <t>Ukamilishaji wa vyumba 2 vya madarasa katika shule shikizi  Lingato. ifikapo Juni, 2025</t>
  </si>
  <si>
    <t>Ununuzi wa madawati 1,000 kwa ajili ya wanafunzi wa shule za msingi ifikapo mwezi Juni, 2025</t>
  </si>
  <si>
    <t>Kuwezesha ujenzi wa kasiki shule ya msingi Rupia ifikapo Juni, 2025.</t>
  </si>
  <si>
    <t>Kuwezesha ujenzi wa kasiki shule ya msingi Saranga ifikapo Juni, 2025.</t>
  </si>
  <si>
    <t>Kuwezesha ujenzi wa kasiki shule ya msingi Mumba ifikapo Juni, 2025</t>
  </si>
  <si>
    <t>TUNGI</t>
  </si>
  <si>
    <t>Umaliziaji wa ujenzi wa uzio shule ya msingi Tungi.  ifikapo Juni, 2025</t>
  </si>
  <si>
    <t>JUMLA</t>
  </si>
  <si>
    <t>Ununuzi ya Viti na Meza 2,000 kwa ajili ya shule za sekondari   ifikapo Juni, 2025.</t>
  </si>
  <si>
    <t xml:space="preserve">Umaliziaji ujenzi wa madarasa 16 katika shule ya sekondari Paul Makonda ifikapo Juni, 2025. </t>
  </si>
  <si>
    <t>Ujenzi wa matundu ya vyoo 5 ya walimu katika shule ya sekondari Kisarawe II ifikapo Juni, 2025.</t>
  </si>
  <si>
    <t>Ukamilishaji wa ujenzi wa bweni la wasichana katika shule ya sekondari Kidete  ifikapo Juni, 2025.</t>
  </si>
  <si>
    <t>Ujenzi wa ukuta katika shule ya sekondari Kidete ifikapo Juni, 2025.</t>
  </si>
  <si>
    <t xml:space="preserve">Ujenzi wa matundu ya vyoo 5 ya walimu katika shule ya sekondari Pembamnazi ifikapo Juni, 2025. </t>
  </si>
  <si>
    <t>Ukamilishaji wa ujenzi wa bwalo la chakula katika shule ya sekondari Nguva ifikapo Juni, 2025.</t>
  </si>
  <si>
    <t>Ukamilishaji wa ujenzi wa nyumba ya mwalimu katika shule ya sekondari Vijibweni ifikapo Juni, 2025.</t>
  </si>
  <si>
    <t xml:space="preserve"> Kuwezesha shughuli za lishe fikapo Juni, 2025 </t>
  </si>
  <si>
    <t>Uendelezaji wa ujenzi wa kituo cha afya Kibada ifikapo Juni, 2025</t>
  </si>
  <si>
    <t xml:space="preserve">Ukamilishaji wa jengo la uchunguzi (Radiology) katika kituo cha afya Chekeni mwasonga fikapo Juni, 2025 </t>
  </si>
  <si>
    <t>Uendelezaji wa ujenzi wa kituo cha afya Mjimwema ifikapo Juni, 2025</t>
  </si>
  <si>
    <t xml:space="preserve">Kuwezesha ujenzi wa nyumba ya mtumishi (2 In 1) katika kituo cha afya Tundwi songani ifikapo Juni, 2025. </t>
  </si>
  <si>
    <t>Uendelezaji wa ujenzi wa kituo cha afya Tungi fikapo Juni, 2025</t>
  </si>
  <si>
    <t>Ukamilishaji wa jengo la kifua kikuu sugu (MDRTB) fikapo Juni, 2025</t>
  </si>
  <si>
    <t>Jumla Afya</t>
  </si>
  <si>
    <t xml:space="preserve">Umaliziaji wa ujenzi wa uzio katika nyumba za watumishi ifikapo Juni, 2025  </t>
  </si>
  <si>
    <t xml:space="preserve">Ukarabati wa ofisi za kata na mtaa ifikapo Juni, 2025 </t>
  </si>
  <si>
    <t xml:space="preserve">Ujenzi wa kituo cha polisi kata ifikapo Juni, 2025 </t>
  </si>
  <si>
    <t xml:space="preserve">Ukarabati wa masijala ya siri  ifikapo Juni, 2025  </t>
  </si>
  <si>
    <t>KITENGO CHA FEDHA</t>
  </si>
  <si>
    <t>Ujenzi wa vituo 2 vya kukusanyia Mapato hadi ifikapo Juni, 2025</t>
  </si>
  <si>
    <t xml:space="preserve">Jumla Kitengo cha  Fedha </t>
  </si>
  <si>
    <t xml:space="preserve">IDARA YA MIPANGO NA URATIBU </t>
  </si>
  <si>
    <t>Usimamizi  na ukamilishaji wa miradi ifikapo Juni, 2025</t>
  </si>
  <si>
    <t>Fedha hizi zimepelekwa kukamilisha ujenzi wa madarasa katika shule za msingi,
 Gezaulole (4,000,000)-Mradi umekamilika
 Mizimbini (2,000,000), -Mradi umekamilika
Ufukoni ( 4,000,000),-Mradi umekamilika
Mjimwema (4,000,000), Kibugumo ( 4,000,000)  -Mradi umekamilika  na Shilingi 5,000,000 iimepelekwa shule ya msingi Raha Leo-utekelezaji upo katika hatua ya kumtafta fundi.Aidha fedha zimetumika 
katika usimamizi na ukamilishaji wa miradi.</t>
  </si>
  <si>
    <t>Fedha zimepokelewa na maandiko ya miradi yameandikwa na kuwasilishwa TAMISEMI na Wizara ya Fedha.</t>
  </si>
  <si>
    <t xml:space="preserve">Ununuzi wa gari la mipango ifikapo Juni, 2025 </t>
  </si>
  <si>
    <t>Gari moja imenunuliwa kwa gharama ya sh.200,947,800 na inatumika kwa shughuli ya mapato aidha kiasi cha sh.63,147,800 kiliongezewa kutoka fedha za bakaa 2023/2024.</t>
  </si>
  <si>
    <t>Kuwezesha uchangiaji wa ujenzi wa shule mpya ya Mkoa</t>
  </si>
  <si>
    <t>Jumla Mipango na Uratibu</t>
  </si>
  <si>
    <t xml:space="preserve">Kuwezesha ufanyaji wa doria na usimamizi wa mapato ifikapo Juni, 2025 </t>
  </si>
  <si>
    <t xml:space="preserve">Uendelezaji wa soko la mazao ifikapo Juni, 2025 </t>
  </si>
  <si>
    <t>MOROGORO</t>
  </si>
  <si>
    <t>Kuwezesha ukarabati wa jengo la nane nane morogoro</t>
  </si>
  <si>
    <t xml:space="preserve">Uendelezaji wa ujenzi wa Machinjio ya kisasa Somangila ifikapo Juni, 2025 </t>
  </si>
  <si>
    <t>Jumla  Idara ya Kilimo na Mifugo na Uvuvi</t>
  </si>
  <si>
    <t>Kutoa mikopo isiyo na riba kwa vikundi  vya wanawake kupitia mfuko wa wanawake, vijana na watu wenye ulemavu ifikapo Juni, 2025</t>
  </si>
  <si>
    <t>Utaratibu wa utoaji wa mikopo kwa ajili ya vikundi vya wanawake unaendelea kutekelezwa.</t>
  </si>
  <si>
    <t>Kutoa mikopo isiyo na riba kwa vikundi  vya vijana kupitia mfuko wa wanawake, vijana na watu wenye ulemavu ifikapo Juni, 2025</t>
  </si>
  <si>
    <t>Utaratibu wa utoaji wa mikopo kwa ajili ya vikundi vya  vijana unaendelea kutekelezwa.</t>
  </si>
  <si>
    <t>Kutoa mikopo isiyo na riba kwa vikundi  vya watu  wenye ulemavu kupitia mfuko wa wanawake, vijana na watu wenye ulemavu ifikapo Juni, 2025</t>
  </si>
  <si>
    <t>Utaratibu wa utoaji wa mikopo kwa ajili ya vikundi vya watu wenye ulemavu unaendelea kutekelezwa.</t>
  </si>
  <si>
    <t>Usimamizi wa shughuli za utoaji wa mikopo kupitia mfuko wa wanawake, vijana na watu wenye ulemavu ifikapo Juni, 2025</t>
  </si>
  <si>
    <t>Shughuli za usimamizi wa utoaji wa mikopo kupitia mfuko wa wanawake, vijana na watu wenye ulemavu zinaendelea kutekelezwa.</t>
  </si>
  <si>
    <t xml:space="preserve">Jumla Idara ya Maendeleo ya Jamii. </t>
  </si>
  <si>
    <t xml:space="preserve">IDARA YA VIWANDA, BIASHARA NA UWEKEZAJI </t>
  </si>
  <si>
    <t>Ujenzi wa kituo cha mafuta ifikapo Juni, 2025.</t>
  </si>
  <si>
    <t xml:space="preserve">Ukarabati  wa miundombinu ya masoko (vyoo, majengo na visima vya maji na umeme) ifikapo Juni, 2025  </t>
  </si>
  <si>
    <t>Uendelezaji wa ujenzi wa hostel ya Wanafunzi ifikapo Juni, 2025</t>
  </si>
  <si>
    <t xml:space="preserve">Jumla ya Idara ya Viwanda, Biashara na Uwekezaji </t>
  </si>
  <si>
    <t xml:space="preserve">IDARA YA UJENZI </t>
  </si>
  <si>
    <t>Ukarabati wa km 30 za Barabara za Mitaa ifikapo Juni, 2025</t>
  </si>
  <si>
    <t>Shughuli ya uwekaji wa taa umefanyika kwa fedha iliyotolewa.</t>
  </si>
  <si>
    <t>Jumla Idara ya Ujenzi na Miundombinu</t>
  </si>
  <si>
    <t>KITENGO CHA MIPANGO MIJI</t>
  </si>
  <si>
    <t>Fidia ya ardhi na utwaaji ifikapo Juni, 2025</t>
  </si>
  <si>
    <t>Mradi upo katika hatua ya utekelezaji</t>
  </si>
  <si>
    <t>Jumla Kitengo cha Mipango Miji</t>
  </si>
  <si>
    <t xml:space="preserve">JUMLA KUU BAJETI MAPATO YA NDANI   MWAKA 2024/2025 </t>
  </si>
  <si>
    <t>FEDHA ZA MAENDELEO NJE YA BAJETI KUTOKA MAPATO YA NDANI 2024/2025</t>
  </si>
  <si>
    <t>IDARA YA ELIMU MSINGI</t>
  </si>
  <si>
    <t>Ukamilishaji wa Madarasa 2 na nyumba ya Mwalimu katika shule ya msingi Kichangani ifikapo Juni ,2025</t>
  </si>
  <si>
    <t>Ukamilishaji wa madarasa mawili (2), ofisi moja (1) na ujenzi wa matundu 8 ya vyoo katika shule shikizi ya Mhe. Faustine Ndungulile ifikapoJuni 2025.</t>
  </si>
  <si>
    <t>Mradi upo katika hatua ya umaliziaji kwa ,kupiga rangi ,kuweka madirisha ya aluminium na kuweka mifumo ya maji safi na maji taka.</t>
  </si>
  <si>
    <t xml:space="preserve">Ukarabati wa darasa la TEHAMA katika shule ya msingi Kimbiji </t>
  </si>
  <si>
    <t>JUMLA KUU IDARA YA ELIMU MSINGI</t>
  </si>
  <si>
    <t>IDARA YA ELIMU SEKONDARI</t>
  </si>
  <si>
    <t>Ukamilishaji ujenzi wa Shule ya Sekondari Vumilia Ukooni ifikapo Juni 2025.</t>
  </si>
  <si>
    <t>Ukarabati wa bweni la wanafunzi shule ya sekondari Pembamnazi</t>
  </si>
  <si>
    <t>Ukamilishaji ujenzi wa Shule ya Sekondari Mbutu ifikapo Juni 2025.</t>
  </si>
  <si>
    <t>Kuwezesha ujenzi wa uzio kutenganisha shule za sekondari za Aboud Jumbe na Kisota</t>
  </si>
  <si>
    <t>JUMLA KUU IDARA YA ELIMU SEKONDARI</t>
  </si>
  <si>
    <t>IDARA YA AFYA</t>
  </si>
  <si>
    <t>Ukamilishaji ujenzi wa kituo cha afya Kichangani  ifikapo Juni 2025.</t>
  </si>
  <si>
    <t>Ukamilishaji wa Kichomea taka Hospitali ya Wilaya.</t>
  </si>
  <si>
    <t>JUMLA KUU IDARA YA AFYA</t>
  </si>
  <si>
    <t>JUMLA YA FEDHA NJE YA BAJETI MAPATO YA NDANI</t>
  </si>
  <si>
    <t xml:space="preserve">JUMLA KUU BAJETI MAPATO YA NDANI (NDANI NA NJE YA BAJETI)  MWAKA 2024/2025 </t>
  </si>
  <si>
    <t>Kuwezesha utoaji wa fedha za elimu bila malipo kwa shule 34 za msingi ifikapo Juni,  2025</t>
  </si>
  <si>
    <t>Ukamilishaji ujenzi wa bwalo la wanafunzi katika shule ya sekondari Nguva ifikapo Juni, 2025</t>
  </si>
  <si>
    <t>Kuwezesha shughuli za utoaji elimu bila malipo katika divisheni ya elimu sekondari  ifikapo Juni, 2025</t>
  </si>
  <si>
    <t>Jumla Idara ya Elimu Sekondari</t>
  </si>
  <si>
    <t xml:space="preserve"> Ununuzi wa vifaa tiba kwa ajili ya  hospitali  ya wilaya ifikapo Juni, 2025</t>
  </si>
  <si>
    <t xml:space="preserve"> Ununuzi wa vifaa tiba kwa ajili ya  hospitali  ya Vijibweni ifikapo Juni, 2026</t>
  </si>
  <si>
    <t xml:space="preserve"> Ununuzi wa vifaa tiba kwa ajili ya zahanati ya Mjimwema  ifikapo Juni, 2025</t>
  </si>
  <si>
    <t>Jumla Idara ya Afya</t>
  </si>
  <si>
    <t>IDARA YA UTAWALA NA RASILIMALI WATU</t>
  </si>
  <si>
    <t>Uendelezaji wa ujenzi wa jengo la utawala kufikia Juni, 2025</t>
  </si>
  <si>
    <t>JUMLA UTAWALA</t>
  </si>
  <si>
    <t>Kuchochea miradi ya maendeleo katika kata na mitaa kupitia mfuko jimbo Kufikia June, 2025.</t>
  </si>
  <si>
    <t>Ufuatiliaji na tathimini ya miradi ifikapo Juni, 2025.</t>
  </si>
  <si>
    <t>Jumla Idara ya Mipango na Uratibu</t>
  </si>
  <si>
    <t>IDARA YA VIWANDA, BIASHARA NA UWEKEZAJI</t>
  </si>
  <si>
    <t>Uendelezaji wa ujenzi wa soko la kimkakati Kibada ifikapo Juni, 2025</t>
  </si>
  <si>
    <t>Jumla Idara ya Viwanda, Biashara na Uwekezaji</t>
  </si>
  <si>
    <t xml:space="preserve">               JUMLA KUU SERIKALI KUU</t>
  </si>
  <si>
    <t xml:space="preserve"> FEDHA ZA MIRADI TOKA KWA WAFADHILI. </t>
  </si>
  <si>
    <t>1. BOOST</t>
  </si>
  <si>
    <t xml:space="preserve">Ujenzi wa madarasa 2 katika shule ya msingi Bohari ifikapo Juni, 2025
</t>
  </si>
  <si>
    <t xml:space="preserve">Ujenzi wa matundu ya vyoo 10 shule ya msingi Bohari ifikapo Juni, 2025
</t>
  </si>
  <si>
    <t xml:space="preserve">Ujenzi chumba kimoja cha darasa shule ya msingi Buyuni  ifikapo Juni 2025
</t>
  </si>
  <si>
    <t>Ujenzi matundu 
10 ya vyoo shule ya msingi Buyuni  ifikapo Juni ,2025</t>
  </si>
  <si>
    <t>Ujenzi wa madarasa 2 shule ya msingi chekeni mwasonga ifikapo Juni 2025</t>
  </si>
  <si>
    <t xml:space="preserve">Ujenzi madara 2 shule ya msingi Darajani  ifikapo Juni, 2025
</t>
  </si>
  <si>
    <t>Ujenzi wa matundu 10 ya vyoo vya wanafunzi shule ya msingi Darajani ifikapo juni,2025</t>
  </si>
  <si>
    <t xml:space="preserve">Ujenzi wa matundu 5 ya vyoo shule ya msingi gezaulole ifikapo Juni 2025
</t>
  </si>
  <si>
    <t xml:space="preserve">ujenzi wa madarasa 3 shule ya msingi golani ifikapo Juni 2025
</t>
  </si>
  <si>
    <t xml:space="preserve">Ujenzi wa madarasa 2 shule ya msingi Kibada  ifikapo Juni, 2025
</t>
  </si>
  <si>
    <t xml:space="preserve">Ujenzi wa matundu 10 ya vyoo shule ya msingi kibada  ifikapo Juni, 2025
</t>
  </si>
  <si>
    <t xml:space="preserve">Ujenzi chumba kimoja cha darasa shule ya msingi Kijaka  ifikapo Juni, 2025
</t>
  </si>
  <si>
    <t xml:space="preserve">Ujenzi wa darasa 1 katika shule ya msingi kimbiji  ifikapo Juni, 2025
</t>
  </si>
  <si>
    <t xml:space="preserve">Ujenzi wa matundu 10 ya vyoo shule shikizi ya Ngobanya hadi  ifikapo Juni, 2025
</t>
  </si>
  <si>
    <t xml:space="preserve">Ujenzi madarasa 2 katika sule ya msingi Kisarawe II ifikapo Juni, 2025
</t>
  </si>
  <si>
    <t xml:space="preserve">Ujenzi madarasa 2 katika shule ya msingi Kivukoni ifikapo Juni, 2025
</t>
  </si>
  <si>
    <t xml:space="preserve">Ujenzi matundu 4 ya vyoo vya walimu shule ya msingi Mbutu  ifikapo Juni, 2025
</t>
  </si>
  <si>
    <t>Ujenzi madarasa 2 katika shule ya msingi Mbutu ifikapo Juni 2025</t>
  </si>
  <si>
    <t>ujenzi matundu 10 ya vyoo shule ya msingi Mbutu ifikapo Juni 2025</t>
  </si>
  <si>
    <t xml:space="preserve">Ujenzi madarasa 2 katika sule ya msingi Mikenge ifikapo Juni, 2025
</t>
  </si>
  <si>
    <t xml:space="preserve">Ujenzi madarasa 2 shule ya msingi Mizimbini fikapo Juni, 2025
</t>
  </si>
  <si>
    <t xml:space="preserve">Umaliziaji wa madarasa shule ya msingi Mjimwema  ifikapo Juni, 2025
</t>
  </si>
  <si>
    <t>KISARAWEII</t>
  </si>
  <si>
    <t xml:space="preserve">ujenzi wa darasa 1 katika sule ya msingi Mkamba  ifikapo Juni, 2025
</t>
  </si>
  <si>
    <t xml:space="preserve">ujenzi wa matundu 10 ya vyoo katika nyumba za walimu shule ya msingi Mkamba ifikapo juni,2025
</t>
  </si>
  <si>
    <t xml:space="preserve">Ujenzi chumba kimoja cha darasa shule ya msingi Mkundi  ifikapo Juni, 2025
</t>
  </si>
  <si>
    <t xml:space="preserve">Ujenzi chumba kimoja cha darasa shule ya msingi Muhimbili ifikapo Juni, 2025
</t>
  </si>
  <si>
    <t xml:space="preserve">Ujenzi madara 3 shule ya msingi Mumba ifikapo Juni, 2025
</t>
  </si>
  <si>
    <t xml:space="preserve">Ujenzi chumba kimoja cha darasa shule ya msingi Mwongozo  ifikapo Juni, 2025
</t>
  </si>
  <si>
    <t xml:space="preserve">ujenzi wa matundu 8 ya vyoo vya walimu katika shule ya msingi Pembamnazi  ifikapo Juni, 2025
</t>
  </si>
  <si>
    <t xml:space="preserve">Ujenzi madara 2 shule ya msingi Rahaleo  ifikapo Juni, 2025
</t>
  </si>
  <si>
    <t xml:space="preserve">Ujenzi wa matundu 10 ya vyoo shule ya msingi Rahaleo ifikapo Juni 2025
</t>
  </si>
  <si>
    <t xml:space="preserve">Ujenzi wa matundu 10 ya vyoo shule ya msingi Tungi ifikapo Juni 2025
</t>
  </si>
  <si>
    <t xml:space="preserve">Ujenzi  wa madarasa 2 shule ya msingi Ugindoni ifikapo Juni, 2025
</t>
  </si>
  <si>
    <t xml:space="preserve">Ujenzi wa madarasa 2 shule ya msingi Vumilia Ukooni ifikapo Juni, 2025
</t>
  </si>
  <si>
    <t xml:space="preserve">Ujenzi wa matundu 10 ya vyoo shule ya msingi Vumilia Ukooni  ifikapo Juni, 2025
</t>
  </si>
  <si>
    <t xml:space="preserve">Ujenzi madarasa 2 shule ya msingi Yaleyale Puna ifikapo Juni, 2025
</t>
  </si>
  <si>
    <t>Jumla wafadhili Elimu Msingi</t>
  </si>
  <si>
    <t xml:space="preserve">IDARA YA  ELIMU SEKONDARI </t>
  </si>
  <si>
    <t>Jumla wafadhili Elimu Sekondari</t>
  </si>
  <si>
    <t>JUMLA FEDHA ZA MIRADI KUTOKA KWA WAFADHILI 2024/2025</t>
  </si>
  <si>
    <t>JUMLA KUU MAPATO YA NDANI 2024/2025</t>
  </si>
  <si>
    <t>JUMLA KUU SERIKALI KUU 2024/2025</t>
  </si>
  <si>
    <t>JUMLA KUU BAKAA 2023/2024</t>
  </si>
  <si>
    <t>Imeandaliwa na.</t>
  </si>
  <si>
    <t>Kalila  King</t>
  </si>
  <si>
    <t>MKUU WA IDARA YA MIPANGO NA URATIBU</t>
  </si>
  <si>
    <t>JUMLA WAFADHILI BAKAA 2023/2024</t>
  </si>
  <si>
    <t>JUMLA  KUU BAKAA 2023/2024 NGAZI YA HALMASHAURI NA VITUO VYAKUTOLEA HUDUMA</t>
  </si>
  <si>
    <t>JUMLABAKAA NGAZI YA VITUO VYA KUTOLEA HUDUMA 2023/2024</t>
  </si>
  <si>
    <t>JUMLA FEDHA ZOTE ZA MIRADI 2024/2025</t>
  </si>
  <si>
    <t xml:space="preserve"> Kazi zinazoendelea ni ukamilishaji wa ujenzi wa kuta katika sakafu ya chini</t>
  </si>
  <si>
    <t>Kutoa mikopo isiyo na riba kwa vikundi  vya wanawake kupitia mfuko wa wanawake, vijana na watu wenye ulemavu ifikapo Desemba, 2025</t>
  </si>
  <si>
    <t>Fedha zimepelekwa kwenye akaunti ya mfuko husika ,utekelezaji wa utoaji mikopo  unaendelea.</t>
  </si>
  <si>
    <t xml:space="preserve"> Mradi uko hatua ya  kufanya maandalizi ya ujenzi kwa kufanya usafi na mkandarasi wa ujenzi amekwishapatikana kwa ajili ya kuanza ujenzi.</t>
  </si>
  <si>
    <t>Ujenzi wa matundu 05 ya vyoo vya wanafunzi wenye mahitaji maalum katika shule ya msingi Kigamboni ifikapo Juni, 2025.</t>
  </si>
  <si>
    <t>Mradi upo katika hatua ya uwekaji maru maru,fedha imekwisha kwa kazi zilizopangwa kufanyika.</t>
  </si>
  <si>
    <t>Mradi upo katika hatua ya kuweka sling board na maru maru.</t>
  </si>
  <si>
    <t xml:space="preserve"> Kazi zinazoendelea ni ukamilishaji wa ujenzi wa kuta katika sakafu ya chini.</t>
  </si>
  <si>
    <t>Ujenzi wa shule mpya ya mchepuo wa kingereza shule ya msingi Gezaulole ifikapo mwezi  Juni, 2025.</t>
  </si>
  <si>
    <t>Mradi upo hatua ya skimming.</t>
  </si>
  <si>
    <t>Mradi upo katika hatua ya umaliziaji  uwekaji  maji taka.</t>
  </si>
  <si>
    <t>Mradi upo katika hatua ya uwekaji mifumo ya maji safi na maji taka na ukamilishaji wa mashimo mawili ya maji taka, na umaliziaji uwekaji wa tiles.</t>
  </si>
  <si>
    <t>Fedha zimepokelewa, Utekelezaji hatua za awali za uaandaaji wa nyaraka.</t>
  </si>
  <si>
    <t>Mradi upo katika hatua ya umaliziaji kazi  katika maabara kwa kuweka mabomba ya maji safi na taka.</t>
  </si>
  <si>
    <t xml:space="preserve">MIRADI YA MAENDELEO BAJETI YA MWAKA 2024/2025 </t>
  </si>
  <si>
    <t>TAARIFA YA UTEKELEZAJI WA MIRADI YA MAENDELEO ROBO YA NNE</t>
  </si>
  <si>
    <t>Ukarabati umefanyika,kwa kupakaa rangi, kuweka tiles,kufunga aluminium madirisha,kuweka pvc board.</t>
  </si>
  <si>
    <t>ujenzi unaendelea</t>
  </si>
  <si>
    <t>Mradi upo katika hatua ya ujenzi wa ubao katika madarasa, nyumba imekamilika.</t>
  </si>
  <si>
    <t xml:space="preserve">Ununuzi wa vitanda 45,majiko mawili,vyombo vya kupakulia chakula ,masufuria top 20 za milango kwa ajili ya vyoo kazi imekamilika </t>
  </si>
  <si>
    <t>fedha imepokelewa mradi upo katika hatua ya ufuatiliaji wa nyaraka.</t>
  </si>
  <si>
    <t>ujenzi upo katika hatua ya ujenzi wa boma</t>
  </si>
  <si>
    <t>Mradi upo katika hatua ya kupaua</t>
  </si>
  <si>
    <t>Fedha imeombewa kubadilisha matumizi ili itumike kukamilisha mradi wa ujenzi wa matundu 20 ya vyoo vya wanafunzi. Mradi upo hatua ya kuunganisha mfumo wa maji taka na kuweka fremu za milango</t>
  </si>
  <si>
    <t>mradi wa ujenzi wa uzio unaendelea.</t>
  </si>
  <si>
    <t>hatua ya manunuzi  kupitia mfumo wa NEST</t>
  </si>
  <si>
    <t>madarasa 4yameezekwa mradi umekamilika kwa kiasi cha fedha kilichotolewa.</t>
  </si>
  <si>
    <t>mradi upo katika hatua ya kuweka tiles na ufungaji wa milango katika bwalo.</t>
  </si>
  <si>
    <t>Mradi upo katika hatua ya uwekaji mifumo ya maji safi  na taka na kufunga vitanda.mradi umekamilika</t>
  </si>
  <si>
    <t>Mradi upo katika hatua ya kupitia mfumo wa NEST na maandalizi ya nyaraka za mkataba wa fundi</t>
  </si>
  <si>
    <t>CHANZO CHA FEDHA: MAPATO YA NDANI</t>
  </si>
  <si>
    <t>Health Plans and Management - Health Basket Fund (HSBF)</t>
  </si>
  <si>
    <t>Utekelezaji unaendelea.</t>
  </si>
  <si>
    <t>MALARIA - MSDQI - Global Fund</t>
  </si>
  <si>
    <t>TB/LEPROSE - Global Fund</t>
  </si>
  <si>
    <t>HEALTH SYSTEMS STRENGTHENING - GAVI</t>
  </si>
  <si>
    <t>Utekelezaji unaendelea</t>
  </si>
  <si>
    <t>M-MAMA PROJECT(UNICEF)</t>
  </si>
  <si>
    <t>SOCIAL AND BEHAVIOUR (SBSC) UNICEF</t>
  </si>
  <si>
    <t>MDH</t>
  </si>
  <si>
    <t>Jumla wafadhili afya</t>
  </si>
  <si>
    <t>MAENDELEO YA JAMII</t>
  </si>
  <si>
    <t>TASAF PSSN II - PAA Funds - World Bank</t>
  </si>
  <si>
    <t>JUMLA WAFADHILI MAENDELEO YA JAMII</t>
  </si>
  <si>
    <t>Ujenzi wa vyumba vya madarasa shule ya msingi Kibugumo</t>
  </si>
  <si>
    <t>fedha zimepokelewa ujenzi upo katika hatua ya maandalizi ya Nyaraka.</t>
  </si>
  <si>
    <t>Ukamilishaji wa maabara 2 katika shule ya sekondari Paul Makonda hadi ifikapo juni,2025</t>
  </si>
  <si>
    <t>Fedha zimepokelewa ngazi ya shule hatua iliyopo ni uandaaji wa nyaraka za mradi</t>
  </si>
  <si>
    <t>jumla kuu</t>
  </si>
  <si>
    <t>Utekelezaji upo katika hatua ya kuezeka fedha imekwisha kazi zilizopangwa.</t>
  </si>
  <si>
    <t>ukarabati unaendelea ujenzi upo katika hatua ya kuezeka mradi umekamilika kwa fedha zilizotolewa</t>
  </si>
  <si>
    <t>ukarabati umefanyika jengo limeezekwa kwa fedha zilizotolewa.</t>
  </si>
  <si>
    <t>Mradi upo katika hatua ya upimaji udongo kufanya tathimini ya mazingira,kwasasa kazi inayoendelea ni maandalizi ya nyaraka za mradi.</t>
  </si>
  <si>
    <t>Fedha imebadilishiwa matumizi kukamilisha ujenzi maabara ,mpaka sasa vifaa vimenunuliwa kazi za ukamilishaji zinaendelea</t>
  </si>
  <si>
    <t>Madarasa matatu yameezekwa mradi umekamilika kwa fedha zilizotolewa.</t>
  </si>
  <si>
    <t>Fedha imepokelewa ,mradi upo katika hatua za maandalizi ya nyaraka</t>
  </si>
  <si>
    <t xml:space="preserve">A. MIRADI YA BAKAA 2023/2024 </t>
  </si>
  <si>
    <t>Utekelezaji upo katika hatua ya maandalizi ya nyaraka za utekelezaji wa  mradi</t>
  </si>
  <si>
    <t>Utaratibu wa kuhamisha fedha katika ngazi ya shule umefanyika,</t>
  </si>
  <si>
    <t>Utaratibu wa kuhamisha fedha katika ngazi ya kituo umefanyika,</t>
  </si>
  <si>
    <t>Utaratibu wa kuhamisha fedha kwenda ngazi ya kituo umefanyika</t>
  </si>
  <si>
    <t>Utaratibu wa kuhamisha fedha kwenda katika ngazi ya shule umefanyika</t>
  </si>
  <si>
    <t>Fedha imepokelewa kutoka Serikali kuu, mradi upo katika hatua ya ukamilishaji na ujengaji wa kibanda cha walinzi</t>
  </si>
  <si>
    <t xml:space="preserve">Mradi upo katika hatua  ya kumwaga zege katika sakafu ya kwanza </t>
  </si>
  <si>
    <t>fedha imetolewa matengenezo yamefanyika ya barabara km 2 na barabara inatumika.kuelekea soko la mazao la gezaulole.</t>
  </si>
  <si>
    <t>ELIMU MSINGI</t>
  </si>
  <si>
    <t>CHANZO CHA FEDHA: GPE-LANES</t>
  </si>
  <si>
    <t>TASAF III</t>
  </si>
  <si>
    <t>Utekelezaji wa umekamilika.</t>
  </si>
  <si>
    <t>CHANZO CHA FEDHA: SERIKALI KUU</t>
  </si>
  <si>
    <t>kuwezesha Ujenzi wa Jiko katika shule ya msingi Mizimbini hadi ifikapo Juni,2025</t>
  </si>
  <si>
    <t>Ujenzi wa jiko 1 shule ya msingi Kijaka hadi kufikia Juni,2025</t>
  </si>
  <si>
    <t>Ujenzi wa darasa 1 shule ya msingi Golani hadi ifikapo Juni,2025</t>
  </si>
  <si>
    <t>Ujenzi wa jiko 1 katika shule ya msingi Mjimwema hadi ifikapo Juni,2025</t>
  </si>
  <si>
    <t>Ujenzi wa matundu 8 ya vyoo shule ya msingi Buyuni hadi ifikapo Juni, 2025</t>
  </si>
  <si>
    <t>Ujenzi wa darasa 1 shule ya msingi Mumba hadi ifikapo Juni,2025</t>
  </si>
  <si>
    <t>Ukamilishaji wa nyumba ya mwalimu shule ya msingi Mkundi ifikapo Juni,2025</t>
  </si>
  <si>
    <t>Ukamilishaji wa shule shikizi Shirikisho hadi kufikia Juni,2025.</t>
  </si>
  <si>
    <t>Ujenzi wa jiko 1 katika shule ya msingi Juhudi hadi ifikapo Juni,2025</t>
  </si>
  <si>
    <t>Ukamilishaji wa ujenzi wa jiko shule ya msingi Mbutu,hadi ifikapo Juni,2025</t>
  </si>
  <si>
    <t>Ujenzi wa Jiko 1 Shule ya msingi Tungi hadi ifikapo Juni,2025</t>
  </si>
  <si>
    <t>Ujenzi wa Matundu ya vyoo 3 ya wanafunzi wenye mahitaji maalum shule ya msingi Darajani hadi ifikapo Juni,2025</t>
  </si>
  <si>
    <t>Ukarabati wa madarasa 4 katika shule ya sekondari Kisarawe II hadi ifikapo Juni,2025</t>
  </si>
  <si>
    <t>Ukarabati wa madarasa 4 katika shule ya sekondari Pembamnazi hadi ifikapo Juni,2025.</t>
  </si>
  <si>
    <t>Ukarabati wa madarasa 4 shule ya Sekondari ya Nguva hadi ifikapo Juni,2025</t>
  </si>
  <si>
    <t>Ukarabati wa madarasa 4 shule ya sekondari Vijibweni hadi ifikapo Juni,2025</t>
  </si>
  <si>
    <t>Ukarabati wa vyumba 4 vya madarasa shule ya sekondari Minazini hadi ifikapo Juni,2025</t>
  </si>
  <si>
    <t>Kuwezesha uandaaji wa maandiko ya miradi ya uwekezaji hadi ifikapo Juni,2025</t>
  </si>
  <si>
    <t>Ununuzi wa vitanda na ujenzi wa miundombinu ya jiko kwa wanafunzi wenye mahitaji maalumu katika shule ya msingi chekenimwasonga ifikapo Juni, 2025</t>
  </si>
  <si>
    <t>Ununuzi wa vifaa umekamilika,kazi zinazoendelea ni usafi wa eneo kwa ajili ya kuanza ujenzi.</t>
  </si>
  <si>
    <t>Ujenzi wa hosteli ya wanafunzi umekamilika na unatumika</t>
  </si>
  <si>
    <t>fedha zimepokelewa utekelezaji umekamilika.</t>
  </si>
  <si>
    <t>fedha haijapokelewa,mradi utaanza pindi fedha itakapopatikana.</t>
  </si>
  <si>
    <t>Mradi upo katika hatua ya ufungaji wa milango na uwekaji wa madirisha na ukamilishaji wa tarazo,uwekaji wa zege la chini katika zizi.</t>
  </si>
  <si>
    <t>Utekelezaji unaendelea kwa sasa mradi upo katika hatua ya ujenzi wa boma jengo la mgahawa,chumba cha umeme na gereji limekamilika na kwa sasa kazi inayofanyika ni upigaji wa plasta kuweka mfumo wa umeme.</t>
  </si>
  <si>
    <t>2</t>
  </si>
  <si>
    <t>3</t>
  </si>
  <si>
    <t>4</t>
  </si>
  <si>
    <t>5</t>
  </si>
  <si>
    <t>6</t>
  </si>
  <si>
    <t>7</t>
  </si>
  <si>
    <t>8</t>
  </si>
  <si>
    <t>9</t>
  </si>
  <si>
    <t>10</t>
  </si>
  <si>
    <t>11</t>
  </si>
  <si>
    <t>12</t>
  </si>
  <si>
    <t>13</t>
  </si>
  <si>
    <t>14</t>
  </si>
  <si>
    <t>15</t>
  </si>
  <si>
    <t>16</t>
  </si>
  <si>
    <t>17</t>
  </si>
  <si>
    <t>18</t>
  </si>
  <si>
    <t>19</t>
  </si>
  <si>
    <t>20</t>
  </si>
  <si>
    <t>21</t>
  </si>
  <si>
    <t>22</t>
  </si>
  <si>
    <t>Mradi upo katika hatua ya ufungaji wa silingbodi na uwekaji wa marumaru,fedha imekwisha kwa kazi zilizopangwa kufanyika</t>
  </si>
  <si>
    <t>Umaliziaji wa ujenzi wa jengo la wazazi (maternity complex) Kituo cha Afya Kichangani hadi kufikia Disemba,2024.</t>
  </si>
  <si>
    <t xml:space="preserve">  Ukamilishaji wa miundombinu ya maji taka, kuweka sakafu ya marumaru, kujenga dari na kusawazisha eneo la mradi umefanyika na kukamilika</t>
  </si>
  <si>
    <t>Fedha zimehamishiwa katika akaunti ya shule ya Ungindoni kwa ajili ya ununuzi wa madawati wa shule za msingi utengezaji wa madawati 350 umekamilika,madawati 200 utengenezaji unaendelea.</t>
  </si>
  <si>
    <t>Usimamizi wa miradi wa  umefanyika.</t>
  </si>
  <si>
    <t xml:space="preserve">HALMASHAURI YA MANISPAA YA KIGAMBONI       </t>
  </si>
  <si>
    <t>KIAMBATA NA.I</t>
  </si>
  <si>
    <t>ORODHA YA SHULE ZA MSINGI ZILIZOPOKEA MADAWATI KWA MWAKA WA FEDHA 2024-25.(MAPATO YA NDANI)</t>
  </si>
  <si>
    <t>JINA LA SHULE</t>
  </si>
  <si>
    <t>IDADI YA MADAWATI</t>
  </si>
  <si>
    <t>MUMBA</t>
  </si>
  <si>
    <t>GOLANI</t>
  </si>
  <si>
    <t>KICHANGANI</t>
  </si>
  <si>
    <t>KIBUGUMO</t>
  </si>
  <si>
    <t>MIZIMBINI</t>
  </si>
  <si>
    <t>DARAJANI</t>
  </si>
  <si>
    <t>PEMBA MNAZI</t>
  </si>
  <si>
    <t>CHEKENI MWASONGA</t>
  </si>
  <si>
    <t>VUMILIA UKOONI</t>
  </si>
  <si>
    <t>RUPIA</t>
  </si>
  <si>
    <t>SARANGA</t>
  </si>
  <si>
    <t>KIAMBATA NA.II</t>
  </si>
  <si>
    <t>ORODHA YA SHULE ZA SEKONDARI ZILIZOPOKEA VITI NA MEZA KWA MWAKA WA FEDHA 2024-25.(MAPATO YA NDANI)</t>
  </si>
  <si>
    <t xml:space="preserve">Aboud jumbe </t>
  </si>
  <si>
    <t>Kibugumo</t>
  </si>
  <si>
    <t>Kidete</t>
  </si>
  <si>
    <t>Kimbiji</t>
  </si>
  <si>
    <t>Kisarawe II</t>
  </si>
  <si>
    <t>Kisota</t>
  </si>
  <si>
    <t>Lingato</t>
  </si>
  <si>
    <t>Minazini</t>
  </si>
  <si>
    <t>Vijbweni</t>
  </si>
  <si>
    <t>Tundwisongani</t>
  </si>
  <si>
    <t>Mbutu</t>
  </si>
  <si>
    <t>Mkamba</t>
  </si>
  <si>
    <t>Vumilia Ukooni</t>
  </si>
  <si>
    <t>Pembamnazi</t>
  </si>
  <si>
    <t>Paul Makonda</t>
  </si>
  <si>
    <t>Nguva</t>
  </si>
  <si>
    <t>Somangila</t>
  </si>
  <si>
    <t>Tungi</t>
  </si>
  <si>
    <t>KIAMBATA NA.III</t>
  </si>
  <si>
    <t>ORODHA YA SHULE ZA MSINGI ZILIZOPOKEA MADAWATI KWA MWAKA WA FEDHA 2024-25.(FEDHA ZA MFUKO WA JIMBO)</t>
  </si>
  <si>
    <t xml:space="preserve">Dr.Faustine Ndugulile  </t>
  </si>
  <si>
    <t xml:space="preserve">Tungi                              </t>
  </si>
  <si>
    <t xml:space="preserve">Kisarawe II                     </t>
  </si>
  <si>
    <t xml:space="preserve">Mizimbini                        </t>
  </si>
  <si>
    <t xml:space="preserve">Kibugumo                       </t>
  </si>
  <si>
    <t xml:space="preserve">Ungindoni                       </t>
  </si>
  <si>
    <t xml:space="preserve">Chekeni Mwasonga       </t>
  </si>
  <si>
    <t xml:space="preserve">Darajani                           </t>
  </si>
  <si>
    <t xml:space="preserve">Kichangani                      </t>
  </si>
  <si>
    <t xml:space="preserve">Buyuni                             </t>
  </si>
  <si>
    <t xml:space="preserve">Raha leo                          </t>
  </si>
  <si>
    <t xml:space="preserve">JUMLA                           </t>
  </si>
  <si>
    <t>madarasa 4 yameezekwa mradi umekamilika kwa kiasi cha fedha kilichotolewa na madarasa yanatumika.</t>
  </si>
  <si>
    <t>Ujenzi wa vituo viwili Kibada,Kigamboni na Somangila umekamilika na vituo vinatumika.</t>
  </si>
  <si>
    <t>fedha imepokelewa mradi upo katika hatua ya maandalizi ya ramani.</t>
  </si>
  <si>
    <t>Fedha zimepokelewa mradi upo katika hatua ya uandaaji wa ramani.</t>
  </si>
  <si>
    <t>Fedha zimepokelewa mradi upo katika hatua uandaa wa ramani</t>
  </si>
  <si>
    <t>Fedha zimepokelewa, ujenzi upo katika hatua ya kuezeka madarasa manne mradi umekamilika kwa fedha zilizotolewa</t>
  </si>
  <si>
    <t>mradi upo katika hatua ya kuunganisha maji taka na kuweka milango  na tiles mradi umekamilika kwa fedha zilizotolewa.</t>
  </si>
  <si>
    <t>utekelezaji umefanyika</t>
  </si>
  <si>
    <t>Ukelezaji umekamilika na fadha zilizopokelewa zimetumika</t>
  </si>
  <si>
    <r>
      <t>Fedha zimepelekwa kwenye akaunti ya mfuko husika ,utekelezaji wa utoaji mikopo  unaendelea.</t>
    </r>
    <r>
      <rPr>
        <b/>
        <sz val="14"/>
        <rFont val="Arial Narrow"/>
        <family val="2"/>
      </rPr>
      <t xml:space="preserve">Tsh. 206,400,086.00 ni ongezeko la fedha </t>
    </r>
    <r>
      <rPr>
        <sz val="14"/>
        <rFont val="Arial Narrow"/>
        <family val="2"/>
      </rPr>
      <t xml:space="preserve"> zilizotokana na ongezeko la makusanyo ya ndani</t>
    </r>
  </si>
  <si>
    <r>
      <t xml:space="preserve">Mradi upo katika hatua ya upimaji udongo,kiasi kilichotolewa ni kwa ajili ya upimaji wa udongo,kiasi kilichobaki </t>
    </r>
    <r>
      <rPr>
        <b/>
        <sz val="14"/>
        <rFont val="Arial Narrow"/>
        <family val="2"/>
      </rPr>
      <t>38,000,000.00</t>
    </r>
    <r>
      <rPr>
        <sz val="14"/>
        <rFont val="Arial Narrow"/>
        <family val="2"/>
      </rPr>
      <t xml:space="preserve"> kimehamishiwa katika zahanati ya kibada kwa ajili ya kuendelea na utekelezaji wa mradi</t>
    </r>
  </si>
  <si>
    <r>
      <t>Utengenezaji wa madawati umekamilika.Tazama (</t>
    </r>
    <r>
      <rPr>
        <b/>
        <sz val="14"/>
        <rFont val="Arial Narrow"/>
        <family val="2"/>
      </rPr>
      <t>Kiambata cha mgao madawati)</t>
    </r>
  </si>
  <si>
    <r>
      <t xml:space="preserve">Utengenezaji wa madawati kwa shule za sekondari umekamilika </t>
    </r>
    <r>
      <rPr>
        <b/>
        <sz val="14"/>
        <rFont val="Arial Narrow"/>
        <family val="2"/>
      </rPr>
      <t>(Kiambata na II )</t>
    </r>
  </si>
  <si>
    <r>
      <t>Fedha zimeingizwa katika akaunti za kata; 
1.kata ya Kisarawe II sh.</t>
    </r>
    <r>
      <rPr>
        <b/>
        <sz val="14"/>
        <rFont val="Arial Narrow"/>
        <family val="2"/>
      </rPr>
      <t>5,000,000</t>
    </r>
    <r>
      <rPr>
        <sz val="14"/>
        <rFont val="Arial Narrow"/>
        <family val="2"/>
      </rPr>
      <t xml:space="preserve">
2.Kata ya Kigamboni sh.</t>
    </r>
    <r>
      <rPr>
        <b/>
        <sz val="14"/>
        <rFont val="Arial Narrow"/>
        <family val="2"/>
      </rPr>
      <t>5,000,000</t>
    </r>
    <r>
      <rPr>
        <sz val="14"/>
        <rFont val="Arial Narrow"/>
        <family val="2"/>
      </rPr>
      <t xml:space="preserve">
3.Kata ya Kibada      sh.</t>
    </r>
    <r>
      <rPr>
        <b/>
        <sz val="14"/>
        <rFont val="Arial Narrow"/>
        <family val="2"/>
      </rPr>
      <t>5,000,000</t>
    </r>
    <r>
      <rPr>
        <sz val="14"/>
        <rFont val="Arial Narrow"/>
        <family val="2"/>
      </rPr>
      <t xml:space="preserve">
4.Kata ya Tungi     sh.</t>
    </r>
    <r>
      <rPr>
        <b/>
        <sz val="14"/>
        <rFont val="Arial Narrow"/>
        <family val="2"/>
      </rPr>
      <t>5,000,000</t>
    </r>
    <r>
      <rPr>
        <sz val="14"/>
        <rFont val="Arial Narrow"/>
        <family val="2"/>
      </rPr>
      <t xml:space="preserve">
5.Kata ya  Somangila s</t>
    </r>
    <r>
      <rPr>
        <b/>
        <sz val="14"/>
        <rFont val="Arial Narrow"/>
        <family val="2"/>
      </rPr>
      <t>h.5,000,000</t>
    </r>
    <r>
      <rPr>
        <sz val="14"/>
        <rFont val="Arial Narrow"/>
        <family val="2"/>
      </rPr>
      <t xml:space="preserve">
6,Kata ya Mjimwema sh.</t>
    </r>
    <r>
      <rPr>
        <b/>
        <sz val="14"/>
        <rFont val="Arial Narrow"/>
        <family val="2"/>
      </rPr>
      <t>5,000,000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</si>
</sst>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3" formatCode="_(* #,##0.00_);_(* \(#,##0.00\);_(* &quot;-&quot;??_);_(@_)"/>
    <numFmt numFmtId="164" formatCode="_-* #,##0_-;\-* #,##0_-;_-* &quot;-&quot;_-;_-@_-"/>
    <numFmt numFmtId="165" formatCode="_-* #,##0.00_-;\-* #,##0.00_-;_-* &quot;-&quot;??_-;_-@_-"/>
    <numFmt numFmtId="166" formatCode="_(* #,##0_);_(* \(#,##0\);_(* &quot;-&quot;??_);_(@_)"/>
    <numFmt numFmtId="167" formatCode="_-* #,##0.00\ _k_r_-;\-* #,##0.00\ _k_r_-;_-* &quot;-&quot;??\ _k_r_-;_-@_-"/>
    <numFmt numFmtId="168" formatCode="_-* #,##0.00\ _€_-;\-* #,##0.00\ _€_-;_-* &quot;-&quot;??\ _€_-;_-@_-"/>
    <numFmt numFmtId="169" formatCode="_(* #,##0.0_);_(* \(#,##0.0\);_(* &quot;-&quot;??_);_(@_)"/>
  </numFmts>
  <fonts count="2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indexed="8"/>
      <name val="Arial"/>
      <family val="2"/>
    </font>
    <font>
      <sz val="11"/>
      <color indexed="8"/>
      <name val="Calibri"/>
      <family val="2"/>
      <scheme val="minor"/>
    </font>
    <font>
      <sz val="12"/>
      <color theme="1"/>
      <name val="Calibri"/>
      <family val="2"/>
      <scheme val="minor"/>
    </font>
    <font>
      <sz val="11"/>
      <color theme="1"/>
      <name val="Times New Roman"/>
      <family val="1"/>
    </font>
    <font>
      <sz val="12"/>
      <name val="Helv"/>
      <charset val="134"/>
    </font>
    <font>
      <sz val="10"/>
      <color rgb="FF000000"/>
      <name val="Arial"/>
      <family val="2"/>
    </font>
    <font>
      <sz val="12"/>
      <color indexed="8"/>
      <name val="Calibri"/>
      <family val="2"/>
    </font>
    <font>
      <sz val="11"/>
      <color theme="1"/>
      <name val="Calibri"/>
      <family val="2"/>
      <scheme val="minor"/>
    </font>
    <font>
      <b/>
      <sz val="10"/>
      <name val="Arial"/>
      <family val="2"/>
    </font>
    <font>
      <sz val="8"/>
      <name val="Calibri"/>
      <family val="2"/>
      <scheme val="minor"/>
    </font>
    <font>
      <b/>
      <sz val="11"/>
      <name val="Arial"/>
      <family val="2"/>
    </font>
    <font>
      <sz val="11"/>
      <name val="Arial"/>
      <family val="2"/>
    </font>
    <font>
      <b/>
      <sz val="11"/>
      <color theme="1"/>
      <name val="Calibri"/>
      <family val="2"/>
      <scheme val="minor"/>
    </font>
    <font>
      <sz val="11"/>
      <color rgb="FFFF0000"/>
      <name val="Calibri"/>
      <family val="2"/>
      <scheme val="minor"/>
    </font>
    <font>
      <b/>
      <sz val="12"/>
      <color theme="1"/>
      <name val="Calibri"/>
      <family val="2"/>
      <scheme val="minor"/>
    </font>
    <font>
      <b/>
      <sz val="10"/>
      <color theme="1"/>
      <name val="Calibri"/>
      <family val="2"/>
      <scheme val="minor"/>
    </font>
    <font>
      <sz val="11"/>
      <name val="Calibri"/>
      <family val="2"/>
      <scheme val="minor"/>
    </font>
    <font>
      <b/>
      <sz val="11"/>
      <name val="Calibri"/>
      <family val="2"/>
      <scheme val="minor"/>
    </font>
    <font>
      <b/>
      <sz val="14"/>
      <name val="Arial Narrow"/>
      <family val="2"/>
    </font>
    <font>
      <sz val="14"/>
      <name val="Arial Narrow"/>
      <family val="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81">
    <xf numFmtId="0" fontId="0" fillId="0" borderId="0"/>
    <xf numFmtId="43" fontId="13" fillId="0" borderId="0" applyFont="0" applyFill="0" applyBorder="0" applyAlignment="0" applyProtection="0"/>
    <xf numFmtId="9" fontId="13"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41" fontId="4" fillId="0" borderId="0" applyFont="0" applyFill="0" applyBorder="0" applyAlignment="0" applyProtection="0"/>
    <xf numFmtId="41"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 fillId="0" borderId="0" applyFont="0" applyFill="0" applyBorder="0" applyAlignment="0" applyProtection="0"/>
    <xf numFmtId="41" fontId="5" fillId="0" borderId="0" applyFont="0" applyFill="0" applyBorder="0" applyAlignment="0" applyProtection="0"/>
    <xf numFmtId="41" fontId="4" fillId="0" borderId="0" applyFont="0" applyFill="0" applyBorder="0" applyAlignment="0" applyProtection="0"/>
    <xf numFmtId="164" fontId="4" fillId="0" borderId="0" applyFont="0" applyFill="0" applyBorder="0" applyAlignment="0" applyProtection="0"/>
    <xf numFmtId="165" fontId="1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4" fillId="0" borderId="0" applyFont="0" applyFill="0" applyBorder="0" applyAlignment="0" applyProtection="0"/>
    <xf numFmtId="165" fontId="13" fillId="0" borderId="0" applyFont="0" applyFill="0" applyBorder="0" applyAlignment="0" applyProtection="0"/>
    <xf numFmtId="43" fontId="5" fillId="0" borderId="0" applyFont="0" applyFill="0" applyBorder="0" applyAlignment="0" applyProtection="0"/>
    <xf numFmtId="167" fontId="13"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7" fillId="0" borderId="0" applyFont="0" applyFill="0" applyBorder="0" applyAlignment="0" applyProtection="0"/>
    <xf numFmtId="165" fontId="4" fillId="0" borderId="0" applyFont="0" applyFill="0" applyBorder="0" applyAlignment="0" applyProtection="0"/>
    <xf numFmtId="165" fontId="13" fillId="0" borderId="0" applyFont="0" applyFill="0" applyBorder="0" applyAlignment="0" applyProtection="0"/>
    <xf numFmtId="165" fontId="4" fillId="0" borderId="0" applyFont="0" applyFill="0" applyBorder="0" applyAlignment="0" applyProtection="0"/>
    <xf numFmtId="168" fontId="13" fillId="0" borderId="0" applyFont="0" applyFill="0" applyBorder="0" applyAlignment="0" applyProtection="0"/>
    <xf numFmtId="0" fontId="8" fillId="0" borderId="0"/>
    <xf numFmtId="0" fontId="13" fillId="0" borderId="0"/>
    <xf numFmtId="0" fontId="9" fillId="0" borderId="0"/>
    <xf numFmtId="0" fontId="4" fillId="0" borderId="0"/>
    <xf numFmtId="0" fontId="13" fillId="0" borderId="0"/>
    <xf numFmtId="0" fontId="4" fillId="0" borderId="0"/>
    <xf numFmtId="0" fontId="13" fillId="0" borderId="0"/>
    <xf numFmtId="0" fontId="13" fillId="0" borderId="0"/>
    <xf numFmtId="0" fontId="10" fillId="0" borderId="0"/>
    <xf numFmtId="0" fontId="11" fillId="0" borderId="0"/>
    <xf numFmtId="0" fontId="13" fillId="0" borderId="0"/>
    <xf numFmtId="0" fontId="4" fillId="0" borderId="0"/>
    <xf numFmtId="0" fontId="13" fillId="0" borderId="0"/>
    <xf numFmtId="0" fontId="13" fillId="0" borderId="0"/>
    <xf numFmtId="0" fontId="12" fillId="0" borderId="0"/>
    <xf numFmtId="0" fontId="13" fillId="0" borderId="0"/>
    <xf numFmtId="9" fontId="10"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63">
    <xf numFmtId="0" fontId="0" fillId="0" borderId="0" xfId="0"/>
    <xf numFmtId="1" fontId="4" fillId="0" borderId="2" xfId="2" applyNumberFormat="1" applyFont="1" applyFill="1" applyBorder="1" applyAlignment="1">
      <alignment horizontal="center" vertical="top" wrapText="1"/>
    </xf>
    <xf numFmtId="166" fontId="4" fillId="0" borderId="2" xfId="1" applyNumberFormat="1" applyFont="1" applyFill="1" applyBorder="1" applyAlignment="1">
      <alignment horizontal="center" vertical="top" wrapText="1"/>
    </xf>
    <xf numFmtId="166" fontId="4" fillId="0" borderId="2" xfId="1" applyNumberFormat="1" applyFont="1" applyFill="1" applyBorder="1" applyAlignment="1">
      <alignment horizontal="right" vertical="top" wrapText="1"/>
    </xf>
    <xf numFmtId="166" fontId="14" fillId="0" borderId="2" xfId="1" applyNumberFormat="1" applyFont="1" applyFill="1" applyBorder="1" applyAlignment="1">
      <alignment horizontal="right" vertical="top" wrapText="1"/>
    </xf>
    <xf numFmtId="169" fontId="4" fillId="0" borderId="2" xfId="1" applyNumberFormat="1" applyFont="1" applyFill="1" applyBorder="1" applyAlignment="1">
      <alignment horizontal="right" vertical="top" wrapText="1"/>
    </xf>
    <xf numFmtId="0" fontId="14" fillId="0" borderId="2" xfId="0" applyFont="1" applyFill="1" applyBorder="1" applyAlignment="1">
      <alignment horizontal="center" vertical="top"/>
    </xf>
    <xf numFmtId="0" fontId="4" fillId="0" borderId="2" xfId="0" applyFont="1" applyFill="1" applyBorder="1" applyAlignment="1">
      <alignment horizontal="left" vertical="top" wrapText="1"/>
    </xf>
    <xf numFmtId="43" fontId="14" fillId="0" borderId="2" xfId="1" applyFont="1" applyFill="1" applyBorder="1" applyAlignment="1">
      <alignment horizontal="right" vertical="top"/>
    </xf>
    <xf numFmtId="166" fontId="4" fillId="0" borderId="0" xfId="1" applyNumberFormat="1" applyFont="1" applyFill="1" applyAlignment="1">
      <alignment horizontal="right"/>
    </xf>
    <xf numFmtId="43" fontId="14" fillId="0" borderId="0" xfId="1" applyFont="1" applyFill="1" applyBorder="1" applyAlignment="1">
      <alignment horizontal="right" vertical="top" wrapText="1"/>
    </xf>
    <xf numFmtId="166" fontId="4" fillId="0" borderId="0" xfId="1" applyNumberFormat="1" applyFont="1" applyFill="1" applyAlignment="1">
      <alignment horizontal="right" vertical="top"/>
    </xf>
    <xf numFmtId="0" fontId="4" fillId="0" borderId="0" xfId="0" applyFont="1" applyFill="1" applyAlignment="1">
      <alignment horizontal="left" vertical="top"/>
    </xf>
    <xf numFmtId="0" fontId="4" fillId="0" borderId="0" xfId="0" applyFont="1" applyFill="1" applyAlignment="1">
      <alignment vertical="top"/>
    </xf>
    <xf numFmtId="0" fontId="14" fillId="0" borderId="0" xfId="0" applyFont="1" applyFill="1" applyAlignment="1">
      <alignment horizontal="left" vertical="top"/>
    </xf>
    <xf numFmtId="0" fontId="14" fillId="0" borderId="0" xfId="0" applyFont="1" applyFill="1" applyAlignment="1">
      <alignment vertical="top"/>
    </xf>
    <xf numFmtId="0" fontId="4" fillId="0" borderId="2" xfId="0" applyFont="1" applyFill="1" applyBorder="1" applyAlignment="1">
      <alignment vertical="top" wrapText="1"/>
    </xf>
    <xf numFmtId="0" fontId="14" fillId="0" borderId="2" xfId="0" quotePrefix="1" applyFont="1" applyFill="1" applyBorder="1" applyAlignment="1">
      <alignment horizontal="center" vertical="top" wrapText="1"/>
    </xf>
    <xf numFmtId="43" fontId="14" fillId="0" borderId="2" xfId="0" applyNumberFormat="1" applyFont="1" applyFill="1" applyBorder="1" applyAlignment="1">
      <alignment horizontal="left" vertical="top" wrapText="1"/>
    </xf>
    <xf numFmtId="0" fontId="4" fillId="0" borderId="0" xfId="0" applyFont="1" applyFill="1" applyAlignment="1">
      <alignment horizontal="center" vertical="top"/>
    </xf>
    <xf numFmtId="0" fontId="14" fillId="0" borderId="2" xfId="0" applyFont="1" applyFill="1" applyBorder="1" applyAlignment="1">
      <alignment horizontal="left" vertical="top"/>
    </xf>
    <xf numFmtId="43" fontId="4" fillId="0" borderId="2" xfId="1" applyFont="1" applyFill="1" applyBorder="1" applyAlignment="1">
      <alignment horizontal="left" vertical="top" wrapText="1"/>
    </xf>
    <xf numFmtId="0" fontId="14" fillId="0" borderId="2" xfId="0" applyFont="1" applyFill="1" applyBorder="1" applyAlignment="1">
      <alignment horizontal="left" vertical="top" wrapText="1"/>
    </xf>
    <xf numFmtId="43" fontId="4" fillId="0" borderId="2" xfId="1" applyFont="1" applyFill="1" applyBorder="1" applyAlignment="1">
      <alignment horizontal="right" vertical="top" wrapText="1"/>
    </xf>
    <xf numFmtId="0" fontId="14" fillId="0" borderId="2" xfId="0" applyFont="1" applyFill="1" applyBorder="1" applyAlignment="1">
      <alignment horizontal="center" vertical="top" wrapText="1"/>
    </xf>
    <xf numFmtId="0" fontId="4" fillId="0" borderId="2" xfId="0" applyFont="1" applyFill="1" applyBorder="1" applyAlignment="1">
      <alignment horizontal="center" vertical="top" wrapText="1"/>
    </xf>
    <xf numFmtId="43" fontId="14" fillId="0" borderId="2" xfId="1" applyFont="1" applyFill="1" applyBorder="1" applyAlignment="1">
      <alignment horizontal="center" vertical="top" wrapText="1"/>
    </xf>
    <xf numFmtId="43" fontId="14" fillId="0" borderId="2" xfId="1" applyFont="1" applyFill="1" applyBorder="1" applyAlignment="1">
      <alignment horizontal="right" vertical="top" wrapText="1"/>
    </xf>
    <xf numFmtId="0" fontId="14" fillId="0" borderId="2" xfId="0" applyFont="1" applyFill="1" applyBorder="1" applyAlignment="1">
      <alignment horizontal="center" vertical="center" wrapText="1"/>
    </xf>
    <xf numFmtId="0" fontId="4" fillId="0" borderId="2" xfId="0" applyFont="1" applyFill="1" applyBorder="1" applyAlignment="1">
      <alignment horizontal="center" vertical="top" wrapText="1"/>
    </xf>
    <xf numFmtId="0" fontId="4" fillId="0" borderId="2" xfId="0" applyFont="1" applyFill="1" applyBorder="1" applyAlignment="1">
      <alignment horizontal="right" vertical="center" wrapText="1"/>
    </xf>
    <xf numFmtId="4" fontId="4" fillId="0" borderId="2" xfId="0" applyNumberFormat="1" applyFont="1" applyFill="1" applyBorder="1" applyAlignment="1">
      <alignment horizontal="right" vertical="top" wrapText="1"/>
    </xf>
    <xf numFmtId="166" fontId="4" fillId="0" borderId="2" xfId="1" applyNumberFormat="1" applyFont="1" applyFill="1" applyBorder="1" applyAlignment="1">
      <alignment horizontal="right" vertical="center" wrapText="1"/>
    </xf>
    <xf numFmtId="4" fontId="3" fillId="0" borderId="0" xfId="0" applyNumberFormat="1" applyFont="1" applyFill="1" applyAlignment="1">
      <alignment vertical="top"/>
    </xf>
    <xf numFmtId="0" fontId="16" fillId="0" borderId="2" xfId="0" applyFont="1" applyFill="1" applyBorder="1" applyAlignment="1">
      <alignment horizontal="center" vertical="top" wrapText="1"/>
    </xf>
    <xf numFmtId="166" fontId="16" fillId="0" borderId="2" xfId="1" applyNumberFormat="1" applyFont="1" applyFill="1" applyBorder="1" applyAlignment="1">
      <alignment horizontal="right" vertical="top" wrapText="1"/>
    </xf>
    <xf numFmtId="166" fontId="16" fillId="0" borderId="2" xfId="1" applyNumberFormat="1" applyFont="1" applyFill="1" applyBorder="1" applyAlignment="1">
      <alignment horizontal="center" vertical="top" wrapText="1"/>
    </xf>
    <xf numFmtId="43" fontId="16" fillId="0" borderId="2" xfId="1" applyFont="1" applyFill="1" applyBorder="1" applyAlignment="1">
      <alignment horizontal="right" vertical="top" wrapText="1"/>
    </xf>
    <xf numFmtId="43" fontId="16" fillId="0" borderId="2" xfId="1" applyFont="1" applyFill="1" applyBorder="1" applyAlignment="1">
      <alignment horizontal="left" vertical="top" wrapText="1"/>
    </xf>
    <xf numFmtId="43" fontId="16" fillId="0" borderId="2" xfId="1" applyFont="1" applyFill="1" applyBorder="1" applyAlignment="1">
      <alignment horizontal="right" vertical="top"/>
    </xf>
    <xf numFmtId="166" fontId="17" fillId="0" borderId="0" xfId="1" applyNumberFormat="1" applyFont="1" applyFill="1" applyAlignment="1">
      <alignment horizontal="right"/>
    </xf>
    <xf numFmtId="166" fontId="17" fillId="0" borderId="0" xfId="1" applyNumberFormat="1" applyFont="1" applyFill="1" applyAlignment="1">
      <alignment horizontal="right" vertical="top"/>
    </xf>
    <xf numFmtId="43" fontId="16" fillId="0" borderId="0" xfId="1" applyFont="1" applyFill="1" applyBorder="1" applyAlignment="1">
      <alignment horizontal="right" vertical="top" wrapText="1"/>
    </xf>
    <xf numFmtId="0" fontId="16" fillId="0" borderId="0" xfId="0" applyFont="1" applyAlignment="1">
      <alignment horizontal="left" vertical="top"/>
    </xf>
    <xf numFmtId="0" fontId="16" fillId="0" borderId="0" xfId="0" applyFont="1" applyAlignment="1">
      <alignment vertical="top"/>
    </xf>
    <xf numFmtId="0" fontId="17" fillId="0" borderId="0" xfId="0" applyFont="1" applyAlignment="1">
      <alignment horizontal="left" vertical="top"/>
    </xf>
    <xf numFmtId="0" fontId="17" fillId="0" borderId="0" xfId="0" applyFont="1" applyAlignment="1">
      <alignment vertical="top"/>
    </xf>
    <xf numFmtId="0" fontId="17" fillId="0" borderId="2" xfId="0" applyFont="1" applyBorder="1" applyAlignment="1">
      <alignment horizontal="center" vertical="top" wrapText="1"/>
    </xf>
    <xf numFmtId="0" fontId="17" fillId="0" borderId="2" xfId="0" applyFont="1" applyBorder="1" applyAlignment="1">
      <alignment vertical="top" wrapText="1"/>
    </xf>
    <xf numFmtId="0" fontId="17" fillId="0" borderId="2" xfId="0" applyFont="1" applyBorder="1" applyAlignment="1">
      <alignment horizontal="left" vertical="top" wrapText="1"/>
    </xf>
    <xf numFmtId="4" fontId="17" fillId="0" borderId="0" xfId="0" applyNumberFormat="1" applyFont="1"/>
    <xf numFmtId="0" fontId="17" fillId="0" borderId="2" xfId="0" quotePrefix="1" applyFont="1" applyBorder="1" applyAlignment="1">
      <alignment horizontal="center" vertical="top" wrapText="1"/>
    </xf>
    <xf numFmtId="4" fontId="17" fillId="0" borderId="2" xfId="0" applyNumberFormat="1" applyFont="1" applyBorder="1" applyAlignment="1">
      <alignment vertical="top"/>
    </xf>
    <xf numFmtId="0" fontId="17" fillId="0" borderId="2" xfId="0" applyFont="1" applyBorder="1" applyAlignment="1">
      <alignment horizontal="center" vertical="top"/>
    </xf>
    <xf numFmtId="0" fontId="16" fillId="0" borderId="2" xfId="0" applyFont="1" applyBorder="1" applyAlignment="1">
      <alignment vertical="top"/>
    </xf>
    <xf numFmtId="0" fontId="16" fillId="0" borderId="2" xfId="0" applyFont="1" applyBorder="1" applyAlignment="1">
      <alignment horizontal="left" vertical="top"/>
    </xf>
    <xf numFmtId="0" fontId="17" fillId="0" borderId="0" xfId="0" applyFont="1" applyAlignment="1">
      <alignment horizontal="center" vertical="top"/>
    </xf>
    <xf numFmtId="43" fontId="17" fillId="0" borderId="2" xfId="1" applyFont="1" applyFill="1" applyBorder="1" applyAlignment="1">
      <alignment horizontal="right" vertical="top" wrapText="1"/>
    </xf>
    <xf numFmtId="0" fontId="4" fillId="0" borderId="2" xfId="0" applyFont="1" applyFill="1" applyBorder="1" applyAlignment="1">
      <alignment horizontal="center" vertical="top" wrapText="1"/>
    </xf>
    <xf numFmtId="0" fontId="16" fillId="0" borderId="2" xfId="0" applyFont="1" applyBorder="1" applyAlignment="1">
      <alignment horizontal="left" vertical="top" wrapText="1"/>
    </xf>
    <xf numFmtId="0" fontId="16" fillId="0" borderId="2" xfId="0" applyFont="1" applyBorder="1" applyAlignment="1">
      <alignment horizontal="center" vertical="center" wrapText="1"/>
    </xf>
    <xf numFmtId="0" fontId="0" fillId="0" borderId="2" xfId="0" applyBorder="1"/>
    <xf numFmtId="0" fontId="17" fillId="0" borderId="2" xfId="0" applyFont="1" applyBorder="1" applyAlignment="1">
      <alignment vertical="top"/>
    </xf>
    <xf numFmtId="0" fontId="18" fillId="0" borderId="2" xfId="0" applyFont="1" applyBorder="1"/>
    <xf numFmtId="0" fontId="16" fillId="0" borderId="2" xfId="0" applyFont="1" applyFill="1" applyBorder="1" applyAlignment="1">
      <alignment horizontal="left" vertical="top" wrapText="1"/>
    </xf>
    <xf numFmtId="0" fontId="16" fillId="0" borderId="2" xfId="0" applyFont="1" applyBorder="1" applyAlignment="1">
      <alignment horizontal="center" vertical="center" wrapText="1"/>
    </xf>
    <xf numFmtId="0" fontId="16" fillId="0" borderId="2" xfId="0" applyFont="1" applyBorder="1" applyAlignment="1">
      <alignment horizontal="right" wrapText="1"/>
    </xf>
    <xf numFmtId="166" fontId="16" fillId="0" borderId="2" xfId="1" applyNumberFormat="1" applyFont="1" applyFill="1" applyBorder="1" applyAlignment="1">
      <alignment horizontal="left" vertical="top" wrapText="1"/>
    </xf>
    <xf numFmtId="0" fontId="0" fillId="0" borderId="0" xfId="0" applyAlignment="1">
      <alignment horizontal="left"/>
    </xf>
    <xf numFmtId="0" fontId="0" fillId="0" borderId="2" xfId="0" applyBorder="1" applyAlignment="1">
      <alignment horizontal="left"/>
    </xf>
    <xf numFmtId="0" fontId="20" fillId="0" borderId="5" xfId="70" applyFont="1" applyBorder="1" applyAlignment="1">
      <alignment horizontal="center" vertical="center" wrapText="1"/>
    </xf>
    <xf numFmtId="0" fontId="20" fillId="0" borderId="2" xfId="70" applyFont="1" applyBorder="1" applyAlignment="1">
      <alignment vertical="center" wrapText="1"/>
    </xf>
    <xf numFmtId="0" fontId="8" fillId="0" borderId="2" xfId="70" applyFont="1" applyBorder="1" applyAlignment="1">
      <alignment vertical="center"/>
    </xf>
    <xf numFmtId="0" fontId="2" fillId="0" borderId="2" xfId="70" applyBorder="1"/>
    <xf numFmtId="0" fontId="2" fillId="0" borderId="2" xfId="70" applyBorder="1" applyAlignment="1">
      <alignment horizontal="center" vertical="center"/>
    </xf>
    <xf numFmtId="0" fontId="2" fillId="2" borderId="2" xfId="70" applyFill="1" applyBorder="1" applyAlignment="1">
      <alignment horizontal="center" vertical="center"/>
    </xf>
    <xf numFmtId="0" fontId="19" fillId="0" borderId="2" xfId="70" applyFont="1" applyBorder="1"/>
    <xf numFmtId="0" fontId="19" fillId="0" borderId="2" xfId="70" applyFont="1" applyBorder="1" applyAlignment="1">
      <alignment horizontal="center" vertical="center"/>
    </xf>
    <xf numFmtId="0" fontId="19" fillId="0" borderId="6" xfId="70" applyFont="1" applyBorder="1" applyAlignment="1">
      <alignment horizontal="center" vertical="center"/>
    </xf>
    <xf numFmtId="0" fontId="20" fillId="0" borderId="2" xfId="70" applyFont="1" applyBorder="1" applyAlignment="1">
      <alignment horizontal="center" vertical="center" wrapText="1"/>
    </xf>
    <xf numFmtId="0" fontId="22" fillId="0" borderId="2" xfId="0" applyFont="1" applyBorder="1"/>
    <xf numFmtId="0" fontId="22" fillId="0" borderId="2" xfId="0" applyFont="1" applyBorder="1" applyAlignment="1">
      <alignment horizontal="left" vertical="center"/>
    </xf>
    <xf numFmtId="0" fontId="22" fillId="0" borderId="2" xfId="70" applyFont="1" applyBorder="1" applyAlignment="1">
      <alignment horizontal="center" vertical="center"/>
    </xf>
    <xf numFmtId="0" fontId="23" fillId="2" borderId="2" xfId="0" applyFont="1" applyFill="1" applyBorder="1"/>
    <xf numFmtId="0" fontId="23" fillId="2" borderId="2" xfId="0" applyFont="1" applyFill="1" applyBorder="1" applyAlignment="1">
      <alignment horizontal="left" vertical="center"/>
    </xf>
    <xf numFmtId="0" fontId="23" fillId="2" borderId="2" xfId="70" applyFont="1" applyFill="1" applyBorder="1" applyAlignment="1">
      <alignment horizontal="center" vertical="center"/>
    </xf>
    <xf numFmtId="0" fontId="17" fillId="0" borderId="2" xfId="71" applyFont="1" applyBorder="1" applyAlignment="1">
      <alignment horizontal="left" vertical="top" wrapText="1"/>
    </xf>
    <xf numFmtId="43" fontId="1" fillId="0" borderId="0" xfId="71" applyNumberFormat="1"/>
    <xf numFmtId="43" fontId="17" fillId="0" borderId="2" xfId="75" applyFont="1" applyFill="1" applyBorder="1" applyAlignment="1">
      <alignment wrapText="1"/>
    </xf>
    <xf numFmtId="43" fontId="17" fillId="0" borderId="2" xfId="75" applyFont="1" applyFill="1" applyBorder="1" applyAlignment="1">
      <alignment horizontal="right" wrapText="1"/>
    </xf>
    <xf numFmtId="0" fontId="17" fillId="0" borderId="2" xfId="71" applyFont="1" applyBorder="1" applyAlignment="1">
      <alignment horizontal="left" wrapText="1"/>
    </xf>
    <xf numFmtId="0" fontId="17" fillId="0" borderId="2" xfId="71" applyFont="1" applyBorder="1" applyAlignment="1">
      <alignment horizontal="left" vertical="top" wrapText="1"/>
    </xf>
    <xf numFmtId="43" fontId="17" fillId="0" borderId="2" xfId="76" applyFont="1" applyFill="1" applyBorder="1" applyAlignment="1">
      <alignment wrapText="1"/>
    </xf>
    <xf numFmtId="43" fontId="17" fillId="0" borderId="2" xfId="76" applyFont="1" applyFill="1" applyBorder="1" applyAlignment="1">
      <alignment horizontal="right" wrapText="1"/>
    </xf>
    <xf numFmtId="0" fontId="17" fillId="0" borderId="2" xfId="71" applyFont="1" applyBorder="1" applyAlignment="1">
      <alignment horizontal="left" vertical="top" wrapText="1"/>
    </xf>
    <xf numFmtId="43" fontId="17" fillId="0" borderId="2" xfId="78" applyFont="1" applyFill="1" applyBorder="1" applyAlignment="1">
      <alignment horizontal="right" wrapText="1"/>
    </xf>
    <xf numFmtId="0" fontId="17" fillId="0" borderId="2" xfId="71" applyFont="1" applyBorder="1" applyAlignment="1">
      <alignment horizontal="left" vertical="top" wrapText="1"/>
    </xf>
    <xf numFmtId="43" fontId="17" fillId="0" borderId="2" xfId="80" applyFont="1" applyFill="1" applyBorder="1" applyAlignment="1">
      <alignment horizontal="right" wrapText="1"/>
    </xf>
    <xf numFmtId="0" fontId="20" fillId="0" borderId="3" xfId="70" applyFont="1" applyBorder="1" applyAlignment="1">
      <alignment horizontal="center" vertical="center" wrapText="1"/>
    </xf>
    <xf numFmtId="0" fontId="20" fillId="0" borderId="4" xfId="70" applyFont="1" applyBorder="1" applyAlignment="1">
      <alignment horizontal="center" vertical="center" wrapText="1"/>
    </xf>
    <xf numFmtId="0" fontId="20" fillId="0" borderId="5" xfId="70" applyFont="1" applyBorder="1" applyAlignment="1">
      <alignment horizontal="center" vertical="center" wrapText="1"/>
    </xf>
    <xf numFmtId="0" fontId="2" fillId="2" borderId="2" xfId="70" applyFill="1" applyBorder="1" applyAlignment="1">
      <alignment horizontal="center"/>
    </xf>
    <xf numFmtId="0" fontId="20" fillId="0" borderId="2" xfId="70" applyFont="1" applyBorder="1" applyAlignment="1">
      <alignment horizontal="center" vertical="center" wrapText="1"/>
    </xf>
    <xf numFmtId="0" fontId="21" fillId="0" borderId="3" xfId="70" applyFont="1" applyBorder="1" applyAlignment="1">
      <alignment horizontal="left" vertical="center" wrapText="1"/>
    </xf>
    <xf numFmtId="0" fontId="21" fillId="0" borderId="5" xfId="70" applyFont="1" applyBorder="1" applyAlignment="1">
      <alignment horizontal="left" vertical="center" wrapText="1"/>
    </xf>
    <xf numFmtId="0" fontId="21" fillId="0" borderId="4" xfId="70" applyFont="1" applyBorder="1" applyAlignment="1">
      <alignment horizontal="left" vertical="center" wrapText="1"/>
    </xf>
    <xf numFmtId="0" fontId="14" fillId="0" borderId="2" xfId="0" applyFont="1" applyFill="1" applyBorder="1" applyAlignment="1">
      <alignment horizontal="center" vertical="top" wrapText="1"/>
    </xf>
    <xf numFmtId="43" fontId="4" fillId="0" borderId="2" xfId="1" applyFont="1" applyFill="1" applyBorder="1" applyAlignment="1">
      <alignment horizontal="left"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right" vertical="top" wrapText="1"/>
    </xf>
    <xf numFmtId="0" fontId="14" fillId="0" borderId="3" xfId="0" applyFont="1" applyFill="1" applyBorder="1" applyAlignment="1">
      <alignment horizontal="center" vertical="top"/>
    </xf>
    <xf numFmtId="0" fontId="14" fillId="0" borderId="4" xfId="0" applyFont="1" applyFill="1" applyBorder="1" applyAlignment="1">
      <alignment horizontal="center" vertical="top"/>
    </xf>
    <xf numFmtId="0" fontId="14" fillId="0" borderId="5" xfId="0" applyFont="1" applyFill="1" applyBorder="1" applyAlignment="1">
      <alignment horizontal="center" vertical="top"/>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4" xfId="0" applyFont="1" applyFill="1" applyBorder="1" applyAlignment="1">
      <alignment horizontal="center" vertical="top"/>
    </xf>
    <xf numFmtId="0" fontId="4" fillId="0" borderId="5" xfId="0" applyFont="1" applyFill="1" applyBorder="1" applyAlignment="1">
      <alignment horizontal="center" vertical="top"/>
    </xf>
    <xf numFmtId="0" fontId="14" fillId="0" borderId="2" xfId="0" applyFont="1" applyFill="1" applyBorder="1" applyAlignment="1">
      <alignment horizontal="center" vertical="center" wrapText="1"/>
    </xf>
    <xf numFmtId="0" fontId="14" fillId="0" borderId="2" xfId="0" applyFont="1" applyFill="1" applyBorder="1" applyAlignment="1">
      <alignment horizontal="right" wrapText="1"/>
    </xf>
    <xf numFmtId="0" fontId="4" fillId="0" borderId="2" xfId="0" applyFont="1" applyFill="1" applyBorder="1" applyAlignment="1">
      <alignment horizontal="center" vertical="top" wrapText="1"/>
    </xf>
    <xf numFmtId="43" fontId="14" fillId="0" borderId="2" xfId="1" applyFont="1" applyFill="1" applyBorder="1" applyAlignment="1">
      <alignment horizontal="center" vertical="top" wrapText="1"/>
    </xf>
    <xf numFmtId="43" fontId="14" fillId="0" borderId="2" xfId="1" applyFont="1" applyFill="1" applyBorder="1" applyAlignment="1">
      <alignment horizontal="left" vertical="top" wrapText="1"/>
    </xf>
    <xf numFmtId="43" fontId="14" fillId="0" borderId="2" xfId="1" applyFont="1" applyFill="1" applyBorder="1" applyAlignment="1">
      <alignment horizontal="right" vertical="top" wrapText="1"/>
    </xf>
    <xf numFmtId="0" fontId="16" fillId="0" borderId="2" xfId="0" applyFont="1" applyBorder="1" applyAlignment="1">
      <alignment horizontal="center" vertical="top" wrapText="1"/>
    </xf>
    <xf numFmtId="0" fontId="17" fillId="0" borderId="3" xfId="0" applyFont="1" applyBorder="1" applyAlignment="1">
      <alignment horizontal="center" vertical="top"/>
    </xf>
    <xf numFmtId="0" fontId="17" fillId="0" borderId="4" xfId="0" applyFont="1" applyBorder="1" applyAlignment="1">
      <alignment horizontal="center" vertical="top"/>
    </xf>
    <xf numFmtId="0" fontId="17" fillId="0" borderId="5" xfId="0" applyFont="1" applyBorder="1" applyAlignment="1">
      <alignment horizontal="center" vertical="top"/>
    </xf>
    <xf numFmtId="0" fontId="16" fillId="0" borderId="3" xfId="0" applyFont="1" applyBorder="1" applyAlignment="1">
      <alignment horizontal="center" vertical="top"/>
    </xf>
    <xf numFmtId="0" fontId="16" fillId="0" borderId="4" xfId="0" applyFont="1" applyBorder="1" applyAlignment="1">
      <alignment horizontal="center" vertical="top"/>
    </xf>
    <xf numFmtId="0" fontId="16" fillId="0" borderId="5" xfId="0" applyFont="1" applyBorder="1" applyAlignment="1">
      <alignment horizontal="center" vertical="top"/>
    </xf>
    <xf numFmtId="0" fontId="16" fillId="0" borderId="2" xfId="0" applyFont="1" applyBorder="1" applyAlignment="1">
      <alignment horizontal="center" vertical="center" wrapText="1"/>
    </xf>
    <xf numFmtId="0" fontId="16" fillId="0" borderId="2" xfId="0" applyFont="1" applyBorder="1" applyAlignment="1">
      <alignment horizontal="right" wrapText="1"/>
    </xf>
    <xf numFmtId="0" fontId="16" fillId="0" borderId="2" xfId="0" applyFont="1" applyBorder="1" applyAlignment="1">
      <alignment horizontal="left" vertical="top" wrapText="1"/>
    </xf>
    <xf numFmtId="0" fontId="16" fillId="0" borderId="2" xfId="0" applyFont="1" applyBorder="1" applyAlignment="1">
      <alignment horizontal="right" vertical="top" wrapText="1"/>
    </xf>
    <xf numFmtId="0" fontId="16" fillId="0" borderId="2" xfId="0" applyFont="1" applyBorder="1" applyAlignment="1">
      <alignment horizontal="left" vertical="center" wrapText="1"/>
    </xf>
    <xf numFmtId="0" fontId="17" fillId="0" borderId="3"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16" fillId="0" borderId="3" xfId="0" applyFont="1" applyBorder="1" applyAlignment="1">
      <alignment horizontal="left" vertical="top"/>
    </xf>
    <xf numFmtId="0" fontId="16" fillId="0" borderId="4" xfId="0" applyFont="1" applyBorder="1" applyAlignment="1">
      <alignment horizontal="left" vertical="top"/>
    </xf>
    <xf numFmtId="0" fontId="16" fillId="0" borderId="5" xfId="0" applyFont="1" applyBorder="1" applyAlignment="1">
      <alignment horizontal="left" vertical="top"/>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24" fillId="0" borderId="2" xfId="0" applyFont="1" applyFill="1" applyBorder="1" applyAlignment="1">
      <alignment horizontal="center" vertical="center" wrapText="1"/>
    </xf>
    <xf numFmtId="0" fontId="24" fillId="0" borderId="2" xfId="0" applyFont="1" applyFill="1" applyBorder="1" applyAlignment="1">
      <alignment horizontal="right" wrapText="1"/>
    </xf>
    <xf numFmtId="0" fontId="24" fillId="0" borderId="0" xfId="0" applyFont="1" applyFill="1" applyAlignment="1">
      <alignment horizontal="left" vertical="top"/>
    </xf>
    <xf numFmtId="0" fontId="24" fillId="0" borderId="0" xfId="0" applyFont="1" applyFill="1" applyAlignment="1">
      <alignment vertical="top"/>
    </xf>
    <xf numFmtId="0" fontId="24" fillId="0" borderId="2" xfId="0" applyFont="1" applyFill="1" applyBorder="1" applyAlignment="1">
      <alignment horizontal="center" vertical="center" wrapText="1"/>
    </xf>
    <xf numFmtId="0" fontId="25" fillId="0" borderId="0" xfId="0" applyFont="1" applyFill="1" applyAlignment="1">
      <alignment horizontal="left" vertical="top"/>
    </xf>
    <xf numFmtId="0" fontId="25" fillId="0" borderId="0" xfId="0" applyFont="1" applyFill="1" applyAlignment="1">
      <alignment vertical="top"/>
    </xf>
    <xf numFmtId="0" fontId="25" fillId="0" borderId="2" xfId="0" applyFont="1" applyFill="1" applyBorder="1" applyAlignment="1">
      <alignment horizontal="center" vertical="top" wrapText="1"/>
    </xf>
    <xf numFmtId="0" fontId="24" fillId="0" borderId="2" xfId="0" applyFont="1" applyFill="1" applyBorder="1" applyAlignment="1">
      <alignment horizontal="left" vertical="top" wrapText="1"/>
    </xf>
    <xf numFmtId="0" fontId="24" fillId="0" borderId="2" xfId="0" applyFont="1" applyFill="1" applyBorder="1" applyAlignment="1">
      <alignment horizontal="left" vertical="center" wrapText="1"/>
    </xf>
    <xf numFmtId="0" fontId="24" fillId="0" borderId="2" xfId="0" applyFont="1" applyFill="1" applyBorder="1" applyAlignment="1">
      <alignment horizontal="center" vertical="top" wrapText="1"/>
    </xf>
    <xf numFmtId="0" fontId="24" fillId="0" borderId="2" xfId="0" applyFont="1" applyFill="1" applyBorder="1" applyAlignment="1">
      <alignment horizontal="left" vertical="center" wrapText="1"/>
    </xf>
    <xf numFmtId="166" fontId="24" fillId="0" borderId="2" xfId="1" applyNumberFormat="1" applyFont="1" applyFill="1" applyBorder="1" applyAlignment="1">
      <alignment horizontal="left" wrapText="1"/>
    </xf>
    <xf numFmtId="166" fontId="24" fillId="0" borderId="2" xfId="1" applyNumberFormat="1" applyFont="1" applyFill="1" applyBorder="1" applyAlignment="1">
      <alignment horizontal="left" vertical="center" wrapText="1"/>
    </xf>
    <xf numFmtId="0" fontId="24" fillId="0" borderId="2" xfId="0" applyFont="1" applyFill="1" applyBorder="1" applyAlignment="1">
      <alignment horizontal="left" vertical="top" wrapText="1"/>
    </xf>
    <xf numFmtId="41" fontId="25" fillId="0" borderId="2" xfId="3" applyFont="1" applyFill="1" applyBorder="1" applyAlignment="1">
      <alignment horizontal="center" vertical="top" wrapText="1"/>
    </xf>
    <xf numFmtId="43" fontId="25" fillId="0" borderId="2" xfId="0" applyNumberFormat="1" applyFont="1" applyFill="1" applyBorder="1" applyAlignment="1">
      <alignment horizontal="left" vertical="top" wrapText="1"/>
    </xf>
    <xf numFmtId="43" fontId="25" fillId="0" borderId="2" xfId="1" applyFont="1" applyFill="1" applyBorder="1" applyAlignment="1">
      <alignment horizontal="right" vertical="top" wrapText="1"/>
    </xf>
    <xf numFmtId="0" fontId="25" fillId="0" borderId="2" xfId="0" applyFont="1" applyFill="1" applyBorder="1" applyAlignment="1">
      <alignment vertical="top" wrapText="1"/>
    </xf>
    <xf numFmtId="1" fontId="25" fillId="0" borderId="2" xfId="2" applyNumberFormat="1" applyFont="1" applyFill="1" applyBorder="1" applyAlignment="1">
      <alignment horizontal="center" vertical="top" wrapText="1"/>
    </xf>
    <xf numFmtId="43" fontId="24" fillId="0" borderId="2" xfId="1" applyFont="1" applyFill="1" applyBorder="1" applyAlignment="1">
      <alignment horizontal="right" vertical="top" wrapText="1"/>
    </xf>
    <xf numFmtId="0" fontId="24" fillId="0" borderId="2" xfId="0" applyFont="1" applyFill="1" applyBorder="1" applyAlignment="1">
      <alignment horizontal="center" vertical="top" wrapText="1"/>
    </xf>
    <xf numFmtId="0" fontId="24" fillId="0" borderId="2" xfId="0" applyFont="1" applyFill="1" applyBorder="1" applyAlignment="1">
      <alignment horizontal="right" vertical="top" wrapText="1"/>
    </xf>
    <xf numFmtId="166" fontId="25" fillId="0" borderId="2" xfId="1" applyNumberFormat="1" applyFont="1" applyFill="1" applyBorder="1" applyAlignment="1">
      <alignment horizontal="center" vertical="top" wrapText="1"/>
    </xf>
    <xf numFmtId="0" fontId="25" fillId="0" borderId="2" xfId="0" applyFont="1" applyFill="1" applyBorder="1" applyAlignment="1">
      <alignment horizontal="left" vertical="top" wrapText="1"/>
    </xf>
    <xf numFmtId="0" fontId="24" fillId="0" borderId="2" xfId="0" applyFont="1" applyFill="1" applyBorder="1" applyAlignment="1">
      <alignment vertical="top" wrapText="1"/>
    </xf>
    <xf numFmtId="166" fontId="25" fillId="0" borderId="2" xfId="1" applyNumberFormat="1" applyFont="1" applyFill="1" applyBorder="1" applyAlignment="1">
      <alignment horizontal="right" vertical="top" wrapText="1"/>
    </xf>
    <xf numFmtId="1" fontId="25" fillId="0" borderId="2" xfId="0" applyNumberFormat="1" applyFont="1" applyFill="1" applyBorder="1" applyAlignment="1">
      <alignment horizontal="center" vertical="top" wrapText="1"/>
    </xf>
    <xf numFmtId="0" fontId="25" fillId="0" borderId="2" xfId="2" applyNumberFormat="1" applyFont="1" applyFill="1" applyBorder="1" applyAlignment="1">
      <alignment horizontal="center" vertical="top" wrapText="1"/>
    </xf>
    <xf numFmtId="0" fontId="25" fillId="0" borderId="2" xfId="0" applyFont="1" applyFill="1" applyBorder="1" applyAlignment="1">
      <alignment wrapText="1"/>
    </xf>
    <xf numFmtId="43" fontId="25" fillId="0" borderId="2" xfId="1" applyFont="1" applyFill="1" applyBorder="1" applyAlignment="1">
      <alignment horizontal="left" vertical="top" wrapText="1"/>
    </xf>
    <xf numFmtId="4" fontId="25" fillId="0" borderId="0" xfId="0" applyNumberFormat="1" applyFont="1" applyFill="1" applyAlignment="1">
      <alignment horizontal="left" vertical="top"/>
    </xf>
    <xf numFmtId="0" fontId="25" fillId="0" borderId="2" xfId="0" quotePrefix="1" applyFont="1" applyFill="1" applyBorder="1" applyAlignment="1">
      <alignment horizontal="center" vertical="top" wrapText="1"/>
    </xf>
    <xf numFmtId="43" fontId="25" fillId="0" borderId="2" xfId="1" applyFont="1" applyFill="1" applyBorder="1" applyAlignment="1">
      <alignment vertical="top" wrapText="1"/>
    </xf>
    <xf numFmtId="43" fontId="25" fillId="0" borderId="0" xfId="0" applyNumberFormat="1" applyFont="1" applyFill="1" applyAlignment="1">
      <alignment horizontal="left" vertical="top"/>
    </xf>
    <xf numFmtId="43" fontId="24" fillId="0" borderId="2" xfId="1" applyFont="1" applyFill="1" applyBorder="1" applyAlignment="1">
      <alignment vertical="top" wrapText="1"/>
    </xf>
    <xf numFmtId="166" fontId="24" fillId="0" borderId="2" xfId="1" applyNumberFormat="1" applyFont="1" applyFill="1" applyBorder="1" applyAlignment="1">
      <alignment horizontal="right" vertical="top" wrapText="1"/>
    </xf>
    <xf numFmtId="4" fontId="25" fillId="0" borderId="2" xfId="0" applyNumberFormat="1" applyFont="1" applyFill="1" applyBorder="1" applyAlignment="1">
      <alignment horizontal="right" vertical="top"/>
    </xf>
    <xf numFmtId="165" fontId="25" fillId="0" borderId="0" xfId="0" applyNumberFormat="1" applyFont="1" applyFill="1" applyAlignment="1">
      <alignment horizontal="left" vertical="top"/>
    </xf>
    <xf numFmtId="0" fontId="24" fillId="0" borderId="2" xfId="0" applyFont="1" applyFill="1" applyBorder="1" applyAlignment="1">
      <alignment vertical="top" wrapText="1"/>
    </xf>
    <xf numFmtId="4" fontId="24" fillId="0" borderId="2" xfId="0" applyNumberFormat="1" applyFont="1" applyFill="1" applyBorder="1" applyAlignment="1">
      <alignment horizontal="right" vertical="top"/>
    </xf>
    <xf numFmtId="0" fontId="25" fillId="0" borderId="2" xfId="0" applyFont="1" applyFill="1" applyBorder="1" applyAlignment="1">
      <alignment vertical="top"/>
    </xf>
    <xf numFmtId="43" fontId="24" fillId="0" borderId="2" xfId="1" applyFont="1" applyFill="1" applyBorder="1" applyAlignment="1">
      <alignment horizontal="left" vertical="top" wrapText="1"/>
    </xf>
    <xf numFmtId="2" fontId="25" fillId="0" borderId="2" xfId="2" applyNumberFormat="1" applyFont="1" applyFill="1" applyBorder="1" applyAlignment="1">
      <alignment horizontal="center" vertical="top" wrapText="1"/>
    </xf>
    <xf numFmtId="1" fontId="24" fillId="0" borderId="2" xfId="0" applyNumberFormat="1" applyFont="1" applyFill="1" applyBorder="1" applyAlignment="1">
      <alignment horizontal="center" vertical="top" wrapText="1"/>
    </xf>
    <xf numFmtId="0" fontId="24" fillId="0" borderId="2" xfId="0" applyFont="1" applyFill="1" applyBorder="1" applyAlignment="1">
      <alignment horizontal="right" vertical="top"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2" xfId="0" quotePrefix="1" applyFont="1" applyFill="1" applyBorder="1" applyAlignment="1">
      <alignment horizontal="center" vertical="top" wrapText="1"/>
    </xf>
    <xf numFmtId="0" fontId="25" fillId="0" borderId="2" xfId="0" applyFont="1" applyFill="1" applyBorder="1" applyAlignment="1">
      <alignment horizontal="right" vertical="top" wrapText="1"/>
    </xf>
    <xf numFmtId="0" fontId="24" fillId="0" borderId="2" xfId="0" applyFont="1" applyFill="1" applyBorder="1" applyAlignment="1">
      <alignment vertical="top"/>
    </xf>
    <xf numFmtId="165" fontId="24" fillId="0" borderId="2" xfId="0" applyNumberFormat="1" applyFont="1" applyFill="1" applyBorder="1" applyAlignment="1">
      <alignment horizontal="right" vertical="top" wrapText="1"/>
    </xf>
    <xf numFmtId="0" fontId="24" fillId="0" borderId="2" xfId="0" applyFont="1" applyFill="1" applyBorder="1" applyAlignment="1">
      <alignment horizontal="left" wrapText="1"/>
    </xf>
    <xf numFmtId="166" fontId="24" fillId="0" borderId="2" xfId="1" applyNumberFormat="1" applyFont="1" applyFill="1" applyBorder="1" applyAlignment="1">
      <alignment horizontal="right" wrapText="1"/>
    </xf>
    <xf numFmtId="166" fontId="24" fillId="0" borderId="2" xfId="1" applyNumberFormat="1" applyFont="1" applyFill="1" applyBorder="1" applyAlignment="1">
      <alignment horizontal="center" vertical="center" wrapText="1"/>
    </xf>
    <xf numFmtId="43" fontId="25" fillId="0" borderId="2" xfId="0" applyNumberFormat="1" applyFont="1" applyFill="1" applyBorder="1" applyAlignment="1">
      <alignment vertical="top" wrapText="1"/>
    </xf>
    <xf numFmtId="0" fontId="25" fillId="0" borderId="2" xfId="2" quotePrefix="1" applyNumberFormat="1" applyFont="1" applyFill="1" applyBorder="1" applyAlignment="1">
      <alignment horizontal="center" vertical="top" wrapText="1"/>
    </xf>
    <xf numFmtId="1" fontId="25" fillId="0" borderId="2" xfId="2" quotePrefix="1" applyNumberFormat="1" applyFont="1" applyFill="1" applyBorder="1" applyAlignment="1">
      <alignment horizontal="center" vertical="top" wrapText="1"/>
    </xf>
    <xf numFmtId="0" fontId="25" fillId="0" borderId="0" xfId="0" applyFont="1" applyFill="1" applyAlignment="1">
      <alignment horizontal="left"/>
    </xf>
    <xf numFmtId="0" fontId="25" fillId="0" borderId="0" xfId="0" applyFont="1" applyFill="1"/>
    <xf numFmtId="0" fontId="25" fillId="0" borderId="1" xfId="0" applyFont="1" applyFill="1" applyBorder="1" applyAlignment="1">
      <alignment horizontal="left" vertical="top"/>
    </xf>
    <xf numFmtId="0" fontId="25" fillId="0" borderId="1" xfId="0" applyFont="1" applyFill="1" applyBorder="1" applyAlignment="1">
      <alignment vertical="top"/>
    </xf>
    <xf numFmtId="4" fontId="25" fillId="0" borderId="2" xfId="0" applyNumberFormat="1" applyFont="1" applyFill="1" applyBorder="1" applyAlignment="1">
      <alignment vertical="top"/>
    </xf>
    <xf numFmtId="0" fontId="24" fillId="0" borderId="3" xfId="0" applyFont="1" applyFill="1" applyBorder="1" applyAlignment="1">
      <alignment horizontal="center" vertical="top" wrapText="1"/>
    </xf>
    <xf numFmtId="0" fontId="24" fillId="0" borderId="4" xfId="0" applyFont="1" applyFill="1" applyBorder="1" applyAlignment="1">
      <alignment horizontal="center" vertical="top" wrapText="1"/>
    </xf>
    <xf numFmtId="0" fontId="24" fillId="0" borderId="5" xfId="0" applyFont="1" applyFill="1" applyBorder="1" applyAlignment="1">
      <alignment horizontal="center" vertical="top" wrapText="1"/>
    </xf>
    <xf numFmtId="43" fontId="24" fillId="0" borderId="2" xfId="0" applyNumberFormat="1" applyFont="1" applyFill="1" applyBorder="1" applyAlignment="1">
      <alignment horizontal="right" vertical="top" wrapText="1"/>
    </xf>
    <xf numFmtId="43" fontId="24" fillId="0" borderId="0" xfId="1" applyFont="1" applyFill="1" applyAlignment="1">
      <alignment horizontal="left" vertical="top"/>
    </xf>
    <xf numFmtId="43" fontId="25" fillId="0" borderId="0" xfId="1" applyFont="1" applyFill="1" applyAlignment="1">
      <alignment horizontal="left" vertical="top"/>
    </xf>
    <xf numFmtId="0" fontId="24" fillId="0" borderId="3" xfId="0" applyFont="1" applyFill="1" applyBorder="1" applyAlignment="1">
      <alignment horizontal="center" vertical="top" wrapText="1"/>
    </xf>
    <xf numFmtId="0" fontId="24" fillId="0" borderId="4" xfId="0" applyFont="1" applyFill="1" applyBorder="1" applyAlignment="1">
      <alignment horizontal="center" vertical="top" wrapText="1"/>
    </xf>
    <xf numFmtId="0" fontId="24" fillId="0" borderId="5" xfId="0" applyFont="1" applyFill="1" applyBorder="1" applyAlignment="1">
      <alignment horizontal="center" vertical="top" wrapText="1"/>
    </xf>
    <xf numFmtId="0" fontId="24" fillId="0" borderId="3" xfId="0" applyFont="1" applyFill="1" applyBorder="1" applyAlignment="1">
      <alignment vertical="top"/>
    </xf>
    <xf numFmtId="0" fontId="24" fillId="0" borderId="4" xfId="0" applyFont="1" applyFill="1" applyBorder="1" applyAlignment="1">
      <alignment vertical="top"/>
    </xf>
    <xf numFmtId="0" fontId="24" fillId="0" borderId="5" xfId="0" applyFont="1" applyFill="1" applyBorder="1" applyAlignment="1">
      <alignment vertical="top"/>
    </xf>
    <xf numFmtId="43" fontId="25" fillId="0" borderId="2" xfId="1" applyFont="1" applyFill="1" applyBorder="1" applyAlignment="1">
      <alignment horizontal="right" vertical="top" wrapText="1"/>
    </xf>
    <xf numFmtId="0" fontId="24" fillId="0" borderId="0" xfId="0" applyFont="1" applyFill="1" applyAlignment="1">
      <alignment horizontal="left" vertical="top" wrapText="1"/>
    </xf>
    <xf numFmtId="0" fontId="24" fillId="0" borderId="3" xfId="0" applyFont="1" applyFill="1" applyBorder="1" applyAlignment="1">
      <alignment vertical="top" wrapText="1"/>
    </xf>
    <xf numFmtId="0" fontId="24" fillId="0" borderId="5" xfId="0" applyFont="1" applyFill="1" applyBorder="1" applyAlignment="1">
      <alignment vertical="top" wrapText="1"/>
    </xf>
    <xf numFmtId="1" fontId="24" fillId="0" borderId="2" xfId="2" quotePrefix="1" applyNumberFormat="1" applyFont="1" applyFill="1" applyBorder="1" applyAlignment="1">
      <alignment vertical="top" wrapText="1"/>
    </xf>
    <xf numFmtId="43" fontId="24" fillId="0" borderId="2" xfId="0" applyNumberFormat="1" applyFont="1" applyFill="1" applyBorder="1" applyAlignment="1">
      <alignment horizontal="center" vertical="top" wrapText="1"/>
    </xf>
    <xf numFmtId="43" fontId="24" fillId="0" borderId="2" xfId="1" applyFont="1" applyFill="1" applyBorder="1" applyAlignment="1">
      <alignment horizontal="center" vertical="top" wrapText="1"/>
    </xf>
    <xf numFmtId="43" fontId="24" fillId="0" borderId="2" xfId="1" applyFont="1" applyFill="1" applyBorder="1" applyAlignment="1">
      <alignment horizontal="right" vertical="top"/>
    </xf>
    <xf numFmtId="0" fontId="24" fillId="0" borderId="2" xfId="0" applyFont="1" applyFill="1" applyBorder="1" applyAlignment="1">
      <alignment horizontal="left" vertical="top"/>
    </xf>
    <xf numFmtId="0" fontId="24" fillId="0" borderId="4" xfId="0" applyFont="1" applyFill="1" applyBorder="1" applyAlignment="1">
      <alignment vertical="top" wrapText="1"/>
    </xf>
    <xf numFmtId="0" fontId="25" fillId="0" borderId="3" xfId="0" applyFont="1" applyFill="1" applyBorder="1" applyAlignment="1">
      <alignment horizontal="center" vertical="top" wrapText="1"/>
    </xf>
    <xf numFmtId="0" fontId="25" fillId="0" borderId="4" xfId="0" applyFont="1" applyFill="1" applyBorder="1" applyAlignment="1">
      <alignment horizontal="center" vertical="top" wrapText="1"/>
    </xf>
    <xf numFmtId="0" fontId="25" fillId="0" borderId="5" xfId="0" applyFont="1" applyFill="1" applyBorder="1" applyAlignment="1">
      <alignment horizontal="center" vertical="top" wrapText="1"/>
    </xf>
    <xf numFmtId="0" fontId="25" fillId="0" borderId="3" xfId="0" applyFont="1" applyFill="1" applyBorder="1" applyAlignment="1">
      <alignment horizontal="center" vertical="top"/>
    </xf>
    <xf numFmtId="0" fontId="25" fillId="0" borderId="4" xfId="0" applyFont="1" applyFill="1" applyBorder="1" applyAlignment="1">
      <alignment horizontal="center" vertical="top"/>
    </xf>
    <xf numFmtId="0" fontId="25" fillId="0" borderId="5" xfId="0" applyFont="1" applyFill="1" applyBorder="1" applyAlignment="1">
      <alignment horizontal="center" vertical="top"/>
    </xf>
    <xf numFmtId="0" fontId="24" fillId="0" borderId="3" xfId="0" applyFont="1" applyFill="1" applyBorder="1" applyAlignment="1">
      <alignment horizontal="center" vertical="top"/>
    </xf>
    <xf numFmtId="0" fontId="24" fillId="0" borderId="4" xfId="0" applyFont="1" applyFill="1" applyBorder="1" applyAlignment="1">
      <alignment horizontal="center" vertical="top"/>
    </xf>
    <xf numFmtId="0" fontId="24" fillId="0" borderId="5" xfId="0" applyFont="1" applyFill="1" applyBorder="1" applyAlignment="1">
      <alignment horizontal="center" vertical="top"/>
    </xf>
    <xf numFmtId="0" fontId="25" fillId="0" borderId="0" xfId="0" applyFont="1" applyFill="1" applyAlignment="1">
      <alignment horizontal="center" vertical="top"/>
    </xf>
    <xf numFmtId="166" fontId="25" fillId="0" borderId="0" xfId="1" applyNumberFormat="1" applyFont="1" applyFill="1" applyAlignment="1">
      <alignment horizontal="right"/>
    </xf>
    <xf numFmtId="166" fontId="25" fillId="0" borderId="0" xfId="1" applyNumberFormat="1" applyFont="1" applyFill="1" applyAlignment="1">
      <alignment horizontal="right" vertical="top"/>
    </xf>
    <xf numFmtId="43" fontId="24" fillId="0" borderId="0" xfId="1" applyFont="1" applyFill="1" applyBorder="1" applyAlignment="1">
      <alignment horizontal="right" vertical="top" wrapText="1"/>
    </xf>
    <xf numFmtId="43" fontId="24" fillId="0" borderId="2" xfId="0" applyNumberFormat="1" applyFont="1" applyFill="1" applyBorder="1" applyAlignment="1">
      <alignment horizontal="left" vertical="top" wrapText="1"/>
    </xf>
    <xf numFmtId="0" fontId="24" fillId="0" borderId="2" xfId="0" applyFont="1" applyFill="1" applyBorder="1" applyAlignment="1">
      <alignment horizontal="left" vertical="top"/>
    </xf>
    <xf numFmtId="0" fontId="24" fillId="0" borderId="2" xfId="0" applyFont="1" applyFill="1" applyBorder="1" applyAlignment="1">
      <alignment horizontal="right" vertical="top"/>
    </xf>
    <xf numFmtId="1" fontId="25" fillId="0" borderId="2" xfId="2" applyNumberFormat="1" applyFont="1" applyFill="1" applyBorder="1" applyAlignment="1">
      <alignment horizontal="left" vertical="top" wrapText="1"/>
    </xf>
    <xf numFmtId="166" fontId="24" fillId="0" borderId="2" xfId="1" applyNumberFormat="1" applyFont="1" applyFill="1" applyBorder="1" applyAlignment="1">
      <alignment horizontal="left" vertical="top" wrapText="1"/>
    </xf>
    <xf numFmtId="1" fontId="25" fillId="0" borderId="2" xfId="2" quotePrefix="1" applyNumberFormat="1" applyFont="1" applyFill="1" applyBorder="1" applyAlignment="1">
      <alignment horizontal="right" vertical="top" wrapText="1"/>
    </xf>
    <xf numFmtId="165" fontId="24" fillId="0" borderId="0" xfId="0" applyNumberFormat="1" applyFont="1" applyFill="1" applyAlignment="1">
      <alignment horizontal="left" vertical="top"/>
    </xf>
    <xf numFmtId="43" fontId="25" fillId="0" borderId="2" xfId="1" applyFont="1" applyFill="1" applyBorder="1" applyAlignment="1">
      <alignment horizontal="right" vertical="top"/>
    </xf>
    <xf numFmtId="1" fontId="25" fillId="0" borderId="2" xfId="2" applyNumberFormat="1" applyFont="1" applyFill="1" applyBorder="1" applyAlignment="1">
      <alignment horizontal="right" vertical="top" wrapText="1"/>
    </xf>
    <xf numFmtId="0" fontId="25" fillId="0" borderId="2" xfId="55" applyFont="1" applyFill="1" applyBorder="1" applyAlignment="1">
      <alignment horizontal="left" vertical="top" wrapText="1"/>
    </xf>
    <xf numFmtId="4" fontId="25" fillId="0" borderId="2" xfId="0" applyNumberFormat="1" applyFont="1" applyFill="1" applyBorder="1" applyAlignment="1">
      <alignment horizontal="right" vertical="top" wrapText="1"/>
    </xf>
    <xf numFmtId="2" fontId="24" fillId="0" borderId="2" xfId="2" quotePrefix="1" applyNumberFormat="1" applyFont="1" applyFill="1" applyBorder="1" applyAlignment="1">
      <alignment horizontal="left" vertical="top" wrapText="1"/>
    </xf>
    <xf numFmtId="43" fontId="24" fillId="0" borderId="2" xfId="0" applyNumberFormat="1" applyFont="1" applyFill="1" applyBorder="1" applyAlignment="1">
      <alignment horizontal="center" vertical="top" wrapText="1"/>
    </xf>
    <xf numFmtId="1" fontId="24" fillId="0" borderId="2" xfId="2" applyNumberFormat="1" applyFont="1" applyFill="1" applyBorder="1" applyAlignment="1">
      <alignment horizontal="center" vertical="top" wrapText="1"/>
    </xf>
    <xf numFmtId="0" fontId="25" fillId="0" borderId="2" xfId="0" applyFont="1" applyFill="1" applyBorder="1" applyAlignment="1">
      <alignment horizontal="center" vertical="top"/>
    </xf>
    <xf numFmtId="0" fontId="25" fillId="0" borderId="2" xfId="0" applyFont="1" applyFill="1" applyBorder="1" applyAlignment="1">
      <alignment horizontal="center" vertical="top" wrapText="1"/>
    </xf>
    <xf numFmtId="0" fontId="25" fillId="0" borderId="2" xfId="0" applyFont="1" applyFill="1" applyBorder="1" applyAlignment="1">
      <alignment horizontal="center" vertical="top"/>
    </xf>
    <xf numFmtId="0" fontId="24" fillId="0" borderId="2" xfId="0" applyFont="1" applyFill="1" applyBorder="1" applyAlignment="1">
      <alignment horizontal="center" vertical="top"/>
    </xf>
  </cellXfs>
  <cellStyles count="81">
    <cellStyle name="Comma" xfId="1" builtinId="3"/>
    <cellStyle name="Comma [0]" xfId="3" builtinId="6"/>
    <cellStyle name="Comma [0] 2" xfId="4"/>
    <cellStyle name="Comma [0] 2 2" xfId="5"/>
    <cellStyle name="Comma [0] 2 2 2" xfId="6"/>
    <cellStyle name="Comma [0] 2 2 2 2" xfId="7"/>
    <cellStyle name="Comma [0] 2 2 3" xfId="8"/>
    <cellStyle name="Comma [0] 2 3" xfId="9"/>
    <cellStyle name="Comma [0] 3" xfId="10"/>
    <cellStyle name="Comma [0] 4" xfId="11"/>
    <cellStyle name="Comma [0] 5" xfId="12"/>
    <cellStyle name="Comma 10" xfId="13"/>
    <cellStyle name="Comma 10 10" xfId="14"/>
    <cellStyle name="Comma 10 10 2" xfId="15"/>
    <cellStyle name="Comma 10 10 2 2" xfId="16"/>
    <cellStyle name="Comma 10 10 2 2 2" xfId="17"/>
    <cellStyle name="Comma 10 10 2 2 3" xfId="18"/>
    <cellStyle name="Comma 10 10 3" xfId="19"/>
    <cellStyle name="Comma 10 10 3 2" xfId="20"/>
    <cellStyle name="Comma 10 2" xfId="21"/>
    <cellStyle name="Comma 11" xfId="22"/>
    <cellStyle name="Comma 12" xfId="23"/>
    <cellStyle name="Comma 13" xfId="24"/>
    <cellStyle name="Comma 14" xfId="25"/>
    <cellStyle name="Comma 15" xfId="26"/>
    <cellStyle name="Comma 16" xfId="72"/>
    <cellStyle name="Comma 17" xfId="73"/>
    <cellStyle name="Comma 18" xfId="74"/>
    <cellStyle name="Comma 19" xfId="75"/>
    <cellStyle name="Comma 2" xfId="27"/>
    <cellStyle name="Comma 2 2" xfId="28"/>
    <cellStyle name="Comma 2 2 2" xfId="29"/>
    <cellStyle name="Comma 2 2 3" xfId="30"/>
    <cellStyle name="Comma 2 2 3 2" xfId="31"/>
    <cellStyle name="Comma 2 3" xfId="32"/>
    <cellStyle name="Comma 2 4" xfId="33"/>
    <cellStyle name="Comma 2 4 2" xfId="34"/>
    <cellStyle name="Comma 2 5" xfId="35"/>
    <cellStyle name="Comma 2 5 2 2" xfId="36"/>
    <cellStyle name="Comma 20" xfId="76"/>
    <cellStyle name="Comma 21" xfId="77"/>
    <cellStyle name="Comma 22" xfId="37"/>
    <cellStyle name="Comma 23" xfId="78"/>
    <cellStyle name="Comma 24" xfId="79"/>
    <cellStyle name="Comma 25" xfId="80"/>
    <cellStyle name="Comma 3" xfId="38"/>
    <cellStyle name="Comma 3 2" xfId="39"/>
    <cellStyle name="Comma 32" xfId="40"/>
    <cellStyle name="Comma 4" xfId="41"/>
    <cellStyle name="Comma 4 2" xfId="42"/>
    <cellStyle name="Comma 5" xfId="43"/>
    <cellStyle name="Comma 5 2" xfId="44"/>
    <cellStyle name="Comma 5 3" xfId="45"/>
    <cellStyle name="Comma 6" xfId="46"/>
    <cellStyle name="Comma 6 2" xfId="47"/>
    <cellStyle name="Comma 6 3" xfId="48"/>
    <cellStyle name="Comma 7" xfId="49"/>
    <cellStyle name="Comma 8" xfId="50"/>
    <cellStyle name="Comma 9" xfId="51"/>
    <cellStyle name="Komma 2" xfId="52"/>
    <cellStyle name="Normal" xfId="0" builtinId="0"/>
    <cellStyle name="Normal 10" xfId="71"/>
    <cellStyle name="Normal 13" xfId="53"/>
    <cellStyle name="Normal 18" xfId="54"/>
    <cellStyle name="Normal 2" xfId="55"/>
    <cellStyle name="Normal 2 2" xfId="56"/>
    <cellStyle name="Normal 2 2 2" xfId="57"/>
    <cellStyle name="Normal 2 3" xfId="58"/>
    <cellStyle name="Normal 2 4" xfId="59"/>
    <cellStyle name="Normal 2 58" xfId="60"/>
    <cellStyle name="Normal 3" xfId="61"/>
    <cellStyle name="Normal 4" xfId="62"/>
    <cellStyle name="Normal 4 2" xfId="63"/>
    <cellStyle name="Normal 5" xfId="64"/>
    <cellStyle name="Normal 57" xfId="65"/>
    <cellStyle name="Normal 6" xfId="66"/>
    <cellStyle name="Normal 7" xfId="67"/>
    <cellStyle name="Normal 8" xfId="68"/>
    <cellStyle name="Normal 9" xfId="70"/>
    <cellStyle name="Percent" xfId="2" builtinId="5"/>
    <cellStyle name="Percent 2" xfId="69"/>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178"/>
  <sheetViews>
    <sheetView topLeftCell="A97" zoomScale="98" zoomScaleNormal="98" zoomScaleSheetLayoutView="90" workbookViewId="0">
      <selection activeCell="E133" sqref="E133"/>
    </sheetView>
  </sheetViews>
  <sheetFormatPr defaultColWidth="23.140625" defaultRowHeight="18"/>
  <cols>
    <col min="1" max="1" width="3.85546875" style="241" customWidth="1"/>
    <col min="2" max="2" width="13.85546875" style="151" customWidth="1"/>
    <col min="3" max="3" width="19" style="151" customWidth="1"/>
    <col min="4" max="4" width="28.140625" style="242" bestFit="1" customWidth="1"/>
    <col min="5" max="6" width="28.42578125" style="243" bestFit="1" customWidth="1"/>
    <col min="7" max="7" width="19.42578125" style="243" customWidth="1"/>
    <col min="8" max="8" width="30.7109375" style="151" customWidth="1"/>
    <col min="9" max="9" width="39.42578125" style="151" customWidth="1"/>
    <col min="10" max="10" width="49.42578125" style="151" customWidth="1"/>
    <col min="11" max="11" width="34" style="151" customWidth="1"/>
    <col min="12" max="183" width="9.140625" style="151" customWidth="1"/>
    <col min="184" max="184" width="23.140625" style="151"/>
    <col min="185" max="185" width="30.85546875" style="152" customWidth="1"/>
    <col min="186" max="16384" width="23.140625" style="152"/>
  </cols>
  <sheetData>
    <row r="1" spans="1:184" s="149" customFormat="1">
      <c r="A1" s="146" t="s">
        <v>0</v>
      </c>
      <c r="B1" s="146"/>
      <c r="C1" s="146"/>
      <c r="D1" s="147"/>
      <c r="E1" s="146"/>
      <c r="F1" s="146"/>
      <c r="G1" s="146"/>
      <c r="H1" s="146"/>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c r="EZ1" s="148"/>
      <c r="FA1" s="148"/>
      <c r="FB1" s="148"/>
      <c r="FC1" s="148"/>
      <c r="FD1" s="148"/>
      <c r="FE1" s="148"/>
      <c r="FF1" s="148"/>
      <c r="FG1" s="148"/>
      <c r="FH1" s="148"/>
      <c r="FI1" s="148"/>
      <c r="FJ1" s="148"/>
      <c r="FK1" s="148"/>
      <c r="FL1" s="148"/>
      <c r="FM1" s="148"/>
      <c r="FN1" s="148"/>
      <c r="FO1" s="148"/>
      <c r="FP1" s="148"/>
      <c r="FQ1" s="148"/>
      <c r="FR1" s="148"/>
      <c r="FS1" s="148"/>
      <c r="FT1" s="148"/>
      <c r="FU1" s="148"/>
      <c r="FV1" s="148"/>
      <c r="FW1" s="148"/>
      <c r="FX1" s="148"/>
      <c r="FY1" s="148"/>
      <c r="FZ1" s="148"/>
      <c r="GA1" s="148"/>
      <c r="GB1" s="148"/>
    </row>
    <row r="2" spans="1:184" s="149" customFormat="1">
      <c r="A2" s="146" t="s">
        <v>366</v>
      </c>
      <c r="B2" s="146"/>
      <c r="C2" s="146"/>
      <c r="D2" s="147"/>
      <c r="E2" s="146"/>
      <c r="F2" s="146"/>
      <c r="G2" s="146"/>
      <c r="H2" s="146"/>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row>
    <row r="3" spans="1:184">
      <c r="A3" s="150"/>
      <c r="B3" s="146" t="s">
        <v>365</v>
      </c>
      <c r="C3" s="146"/>
      <c r="D3" s="147"/>
      <c r="E3" s="146"/>
      <c r="F3" s="146"/>
      <c r="G3" s="146"/>
      <c r="H3" s="146"/>
    </row>
    <row r="4" spans="1:184">
      <c r="A4" s="153"/>
      <c r="B4" s="154" t="s">
        <v>407</v>
      </c>
      <c r="C4" s="154"/>
      <c r="D4" s="147"/>
      <c r="E4" s="154"/>
      <c r="F4" s="154"/>
      <c r="G4" s="154"/>
      <c r="H4" s="154"/>
    </row>
    <row r="5" spans="1:184">
      <c r="A5" s="153"/>
      <c r="B5" s="155" t="s">
        <v>1</v>
      </c>
      <c r="C5" s="155"/>
      <c r="D5" s="147"/>
      <c r="E5" s="155"/>
      <c r="F5" s="155"/>
      <c r="G5" s="155"/>
      <c r="H5" s="155"/>
    </row>
    <row r="6" spans="1:184">
      <c r="A6" s="156"/>
      <c r="B6" s="155" t="s">
        <v>2</v>
      </c>
      <c r="C6" s="155"/>
      <c r="D6" s="147"/>
      <c r="E6" s="155"/>
      <c r="F6" s="155"/>
      <c r="G6" s="155"/>
      <c r="H6" s="155"/>
    </row>
    <row r="7" spans="1:184" s="151" customFormat="1" ht="36">
      <c r="A7" s="157" t="s">
        <v>3</v>
      </c>
      <c r="B7" s="157" t="s">
        <v>4</v>
      </c>
      <c r="C7" s="157" t="s">
        <v>5</v>
      </c>
      <c r="D7" s="158" t="s">
        <v>6</v>
      </c>
      <c r="E7" s="159" t="s">
        <v>7</v>
      </c>
      <c r="F7" s="159" t="s">
        <v>8</v>
      </c>
      <c r="G7" s="159" t="s">
        <v>9</v>
      </c>
      <c r="H7" s="160" t="s">
        <v>10</v>
      </c>
    </row>
    <row r="8" spans="1:184" ht="108">
      <c r="A8" s="161">
        <v>1</v>
      </c>
      <c r="B8" s="162" t="s">
        <v>11</v>
      </c>
      <c r="C8" s="162" t="s">
        <v>12</v>
      </c>
      <c r="D8" s="163">
        <v>8828983</v>
      </c>
      <c r="E8" s="163">
        <v>8828983</v>
      </c>
      <c r="F8" s="163">
        <v>8828983</v>
      </c>
      <c r="G8" s="163">
        <v>0</v>
      </c>
      <c r="H8" s="164" t="s">
        <v>13</v>
      </c>
    </row>
    <row r="9" spans="1:184" ht="126">
      <c r="A9" s="161">
        <v>2</v>
      </c>
      <c r="B9" s="162" t="s">
        <v>11</v>
      </c>
      <c r="C9" s="162" t="s">
        <v>14</v>
      </c>
      <c r="D9" s="163">
        <v>12676262.26</v>
      </c>
      <c r="E9" s="163">
        <v>12676262.26</v>
      </c>
      <c r="F9" s="163">
        <v>12676262.26</v>
      </c>
      <c r="G9" s="163">
        <v>0</v>
      </c>
      <c r="H9" s="164" t="s">
        <v>15</v>
      </c>
    </row>
    <row r="10" spans="1:184" ht="126">
      <c r="A10" s="161">
        <v>3</v>
      </c>
      <c r="B10" s="162" t="s">
        <v>16</v>
      </c>
      <c r="C10" s="162" t="s">
        <v>17</v>
      </c>
      <c r="D10" s="163">
        <v>10000285.550000001</v>
      </c>
      <c r="E10" s="163">
        <v>10000285.550000001</v>
      </c>
      <c r="F10" s="163">
        <v>10000285.550000001</v>
      </c>
      <c r="G10" s="163">
        <v>0</v>
      </c>
      <c r="H10" s="164" t="s">
        <v>18</v>
      </c>
    </row>
    <row r="11" spans="1:184" ht="144">
      <c r="A11" s="161">
        <v>4</v>
      </c>
      <c r="B11" s="162" t="s">
        <v>19</v>
      </c>
      <c r="C11" s="162" t="s">
        <v>20</v>
      </c>
      <c r="D11" s="163">
        <v>6463653.4400000004</v>
      </c>
      <c r="E11" s="163">
        <v>6463653.4400000004</v>
      </c>
      <c r="F11" s="163">
        <v>6463653.4400000004</v>
      </c>
      <c r="G11" s="163">
        <v>0</v>
      </c>
      <c r="H11" s="164" t="s">
        <v>21</v>
      </c>
    </row>
    <row r="12" spans="1:184">
      <c r="A12" s="165"/>
      <c r="B12" s="154" t="s">
        <v>22</v>
      </c>
      <c r="C12" s="154"/>
      <c r="D12" s="166">
        <f>D8+D9+D10+D11</f>
        <v>37969184.25</v>
      </c>
      <c r="E12" s="166">
        <f>E8+E9+E10+E11</f>
        <v>37969184.25</v>
      </c>
      <c r="F12" s="166">
        <f>F8+F9+F10+F11</f>
        <v>37969184.25</v>
      </c>
      <c r="G12" s="166"/>
      <c r="H12" s="160"/>
    </row>
    <row r="13" spans="1:184">
      <c r="A13" s="165"/>
      <c r="B13" s="167"/>
      <c r="C13" s="167"/>
      <c r="D13" s="168"/>
      <c r="E13" s="167"/>
      <c r="F13" s="167"/>
      <c r="G13" s="167"/>
      <c r="H13" s="167"/>
    </row>
    <row r="14" spans="1:184">
      <c r="A14" s="169"/>
      <c r="B14" s="154" t="s">
        <v>23</v>
      </c>
      <c r="C14" s="154"/>
      <c r="D14" s="168"/>
      <c r="E14" s="154"/>
      <c r="F14" s="154"/>
      <c r="G14" s="154"/>
      <c r="H14" s="154"/>
    </row>
    <row r="15" spans="1:184" ht="108">
      <c r="A15" s="153">
        <v>1</v>
      </c>
      <c r="B15" s="164" t="s">
        <v>24</v>
      </c>
      <c r="C15" s="164" t="s">
        <v>25</v>
      </c>
      <c r="D15" s="163">
        <v>17966297.23</v>
      </c>
      <c r="E15" s="163">
        <v>17966298.23</v>
      </c>
      <c r="F15" s="163">
        <v>17966299.23</v>
      </c>
      <c r="G15" s="163">
        <v>0</v>
      </c>
      <c r="H15" s="164" t="s">
        <v>26</v>
      </c>
    </row>
    <row r="16" spans="1:184" ht="108">
      <c r="A16" s="153">
        <v>2</v>
      </c>
      <c r="B16" s="164" t="s">
        <v>11</v>
      </c>
      <c r="C16" s="162" t="s">
        <v>27</v>
      </c>
      <c r="D16" s="163">
        <v>1335704.75</v>
      </c>
      <c r="E16" s="163">
        <v>1335705.75</v>
      </c>
      <c r="F16" s="163">
        <v>1335706.75</v>
      </c>
      <c r="G16" s="163"/>
      <c r="H16" s="170" t="s">
        <v>28</v>
      </c>
    </row>
    <row r="17" spans="1:10">
      <c r="A17" s="156"/>
      <c r="B17" s="171" t="s">
        <v>29</v>
      </c>
      <c r="C17" s="171"/>
      <c r="D17" s="166">
        <f>D15+D16</f>
        <v>19302001.98</v>
      </c>
      <c r="E17" s="166">
        <f>E15+E16</f>
        <v>19302003.98</v>
      </c>
      <c r="F17" s="166">
        <f>F15+F16</f>
        <v>19302005.98</v>
      </c>
      <c r="G17" s="166">
        <f>G15+G16</f>
        <v>0</v>
      </c>
      <c r="H17" s="170"/>
    </row>
    <row r="18" spans="1:10">
      <c r="A18" s="153"/>
      <c r="B18" s="170"/>
      <c r="C18" s="170"/>
      <c r="D18" s="172"/>
      <c r="E18" s="172"/>
      <c r="F18" s="172"/>
      <c r="G18" s="172"/>
      <c r="H18" s="170"/>
    </row>
    <row r="19" spans="1:10">
      <c r="A19" s="173"/>
      <c r="B19" s="154" t="s">
        <v>30</v>
      </c>
      <c r="C19" s="154"/>
      <c r="D19" s="168"/>
      <c r="E19" s="154"/>
      <c r="F19" s="154"/>
      <c r="G19" s="154"/>
      <c r="H19" s="154"/>
    </row>
    <row r="20" spans="1:10" ht="108">
      <c r="A20" s="174">
        <v>1</v>
      </c>
      <c r="B20" s="170" t="s">
        <v>31</v>
      </c>
      <c r="C20" s="170" t="s">
        <v>32</v>
      </c>
      <c r="D20" s="163">
        <v>45000000</v>
      </c>
      <c r="E20" s="163">
        <v>45000000</v>
      </c>
      <c r="F20" s="163">
        <v>0</v>
      </c>
      <c r="G20" s="163">
        <f>E20-F20</f>
        <v>45000000</v>
      </c>
      <c r="H20" s="164" t="s">
        <v>380</v>
      </c>
    </row>
    <row r="21" spans="1:10" ht="90">
      <c r="A21" s="174">
        <v>2</v>
      </c>
      <c r="B21" s="170" t="s">
        <v>33</v>
      </c>
      <c r="C21" s="170" t="s">
        <v>34</v>
      </c>
      <c r="D21" s="163">
        <v>40000000</v>
      </c>
      <c r="E21" s="163">
        <v>40000000</v>
      </c>
      <c r="F21" s="163">
        <v>40000000</v>
      </c>
      <c r="G21" s="163">
        <v>0</v>
      </c>
      <c r="H21" s="164" t="s">
        <v>351</v>
      </c>
    </row>
    <row r="22" spans="1:10" ht="90">
      <c r="A22" s="174">
        <v>3</v>
      </c>
      <c r="B22" s="170" t="s">
        <v>35</v>
      </c>
      <c r="C22" s="175" t="s">
        <v>36</v>
      </c>
      <c r="D22" s="176">
        <v>3335645</v>
      </c>
      <c r="E22" s="163">
        <f>D22</f>
        <v>3335645</v>
      </c>
      <c r="F22" s="163">
        <f>E22</f>
        <v>3335645</v>
      </c>
      <c r="G22" s="163">
        <v>0</v>
      </c>
      <c r="H22" s="164" t="s">
        <v>37</v>
      </c>
    </row>
    <row r="23" spans="1:10">
      <c r="A23" s="153"/>
      <c r="B23" s="167" t="s">
        <v>38</v>
      </c>
      <c r="C23" s="167"/>
      <c r="D23" s="166">
        <f>D20+D21+D22</f>
        <v>88335645</v>
      </c>
      <c r="E23" s="166">
        <f>E20+E21+E22</f>
        <v>88335645</v>
      </c>
      <c r="F23" s="166">
        <f>F20+F21+F22</f>
        <v>43335645</v>
      </c>
      <c r="G23" s="166">
        <f>G20+G21+G22</f>
        <v>45000000</v>
      </c>
      <c r="H23" s="170"/>
    </row>
    <row r="24" spans="1:10">
      <c r="A24" s="153"/>
      <c r="B24" s="156"/>
      <c r="C24" s="156"/>
      <c r="D24" s="166"/>
      <c r="E24" s="166"/>
      <c r="F24" s="166"/>
      <c r="G24" s="166"/>
      <c r="H24" s="170"/>
    </row>
    <row r="25" spans="1:10">
      <c r="A25" s="153"/>
      <c r="B25" s="154" t="s">
        <v>39</v>
      </c>
      <c r="C25" s="154"/>
      <c r="D25" s="168"/>
      <c r="E25" s="154"/>
      <c r="F25" s="154"/>
      <c r="G25" s="154"/>
      <c r="H25" s="154"/>
      <c r="J25" s="177"/>
    </row>
    <row r="26" spans="1:10" ht="180">
      <c r="A26" s="178" t="s">
        <v>40</v>
      </c>
      <c r="B26" s="170" t="s">
        <v>41</v>
      </c>
      <c r="C26" s="164" t="s">
        <v>42</v>
      </c>
      <c r="D26" s="163">
        <v>172190829</v>
      </c>
      <c r="E26" s="163">
        <v>172190829</v>
      </c>
      <c r="F26" s="163">
        <v>172190829</v>
      </c>
      <c r="G26" s="179">
        <f>E26-F26</f>
        <v>0</v>
      </c>
      <c r="H26" s="164" t="s">
        <v>353</v>
      </c>
    </row>
    <row r="27" spans="1:10" ht="180">
      <c r="A27" s="178">
        <v>2</v>
      </c>
      <c r="B27" s="170" t="s">
        <v>41</v>
      </c>
      <c r="C27" s="164" t="s">
        <v>352</v>
      </c>
      <c r="D27" s="163">
        <v>206400086</v>
      </c>
      <c r="E27" s="163">
        <v>206400086</v>
      </c>
      <c r="F27" s="163">
        <v>206400086</v>
      </c>
      <c r="G27" s="179"/>
      <c r="H27" s="164" t="s">
        <v>531</v>
      </c>
    </row>
    <row r="28" spans="1:10">
      <c r="A28" s="153"/>
      <c r="B28" s="167" t="s">
        <v>43</v>
      </c>
      <c r="C28" s="167"/>
      <c r="D28" s="166">
        <f>D26+D27</f>
        <v>378590915</v>
      </c>
      <c r="E28" s="166">
        <f>SUM(E26:E27)</f>
        <v>378590915</v>
      </c>
      <c r="F28" s="166">
        <f>SUM(F26:F27)</f>
        <v>378590915</v>
      </c>
      <c r="G28" s="166">
        <f>SUM(G26)</f>
        <v>0</v>
      </c>
      <c r="H28" s="164"/>
      <c r="I28" s="180">
        <f>E28-D28</f>
        <v>0</v>
      </c>
    </row>
    <row r="29" spans="1:10">
      <c r="A29" s="153"/>
      <c r="B29" s="156"/>
      <c r="C29" s="156"/>
      <c r="D29" s="166"/>
      <c r="E29" s="181"/>
      <c r="F29" s="181"/>
      <c r="G29" s="179"/>
      <c r="H29" s="164"/>
    </row>
    <row r="30" spans="1:10">
      <c r="A30" s="153"/>
      <c r="B30" s="154" t="s">
        <v>44</v>
      </c>
      <c r="C30" s="154"/>
      <c r="D30" s="182"/>
      <c r="E30" s="172"/>
      <c r="F30" s="172"/>
      <c r="G30" s="172"/>
      <c r="H30" s="170"/>
    </row>
    <row r="31" spans="1:10">
      <c r="A31" s="153"/>
      <c r="B31" s="154" t="s">
        <v>45</v>
      </c>
      <c r="C31" s="154"/>
      <c r="D31" s="166"/>
      <c r="E31" s="166"/>
      <c r="F31" s="166"/>
      <c r="G31" s="166"/>
      <c r="H31" s="176"/>
    </row>
    <row r="32" spans="1:10" ht="162">
      <c r="A32" s="153">
        <v>1</v>
      </c>
      <c r="B32" s="170" t="s">
        <v>46</v>
      </c>
      <c r="C32" s="164" t="s">
        <v>47</v>
      </c>
      <c r="D32" s="183">
        <v>200000000</v>
      </c>
      <c r="E32" s="183">
        <v>200000000</v>
      </c>
      <c r="F32" s="183">
        <v>200000000</v>
      </c>
      <c r="G32" s="163">
        <f>E32-F32</f>
        <v>0</v>
      </c>
      <c r="H32" s="164" t="s">
        <v>48</v>
      </c>
      <c r="J32" s="184"/>
    </row>
    <row r="33" spans="1:184">
      <c r="A33" s="185"/>
      <c r="B33" s="167" t="s">
        <v>49</v>
      </c>
      <c r="C33" s="167"/>
      <c r="D33" s="186">
        <f>D32</f>
        <v>200000000</v>
      </c>
      <c r="E33" s="186">
        <f>E32</f>
        <v>200000000</v>
      </c>
      <c r="F33" s="186">
        <f>F32</f>
        <v>200000000</v>
      </c>
      <c r="G33" s="186"/>
      <c r="H33" s="170"/>
    </row>
    <row r="34" spans="1:184">
      <c r="A34" s="153"/>
      <c r="B34" s="154"/>
      <c r="C34" s="154"/>
      <c r="D34" s="166"/>
      <c r="E34" s="166"/>
      <c r="F34" s="166"/>
      <c r="G34" s="166"/>
      <c r="H34" s="163"/>
    </row>
    <row r="35" spans="1:184">
      <c r="A35" s="154" t="s">
        <v>50</v>
      </c>
      <c r="B35" s="154"/>
      <c r="C35" s="154"/>
      <c r="D35" s="168"/>
      <c r="E35" s="154"/>
      <c r="F35" s="154"/>
      <c r="G35" s="154"/>
      <c r="H35" s="154"/>
    </row>
    <row r="36" spans="1:184" ht="90">
      <c r="A36" s="153">
        <v>1</v>
      </c>
      <c r="B36" s="170" t="s">
        <v>46</v>
      </c>
      <c r="C36" s="170" t="s">
        <v>51</v>
      </c>
      <c r="D36" s="163">
        <v>140000000</v>
      </c>
      <c r="E36" s="163">
        <v>140000000</v>
      </c>
      <c r="F36" s="163">
        <v>140000000</v>
      </c>
      <c r="G36" s="163">
        <f>E36-F36</f>
        <v>0</v>
      </c>
      <c r="H36" s="164" t="s">
        <v>52</v>
      </c>
    </row>
    <row r="37" spans="1:184">
      <c r="A37" s="153"/>
      <c r="B37" s="167" t="s">
        <v>53</v>
      </c>
      <c r="C37" s="167"/>
      <c r="D37" s="166">
        <f>D36</f>
        <v>140000000</v>
      </c>
      <c r="E37" s="166">
        <f>E36</f>
        <v>140000000</v>
      </c>
      <c r="F37" s="166">
        <f>F36</f>
        <v>140000000</v>
      </c>
      <c r="G37" s="166">
        <v>0</v>
      </c>
      <c r="H37" s="176"/>
    </row>
    <row r="38" spans="1:184">
      <c r="A38" s="153"/>
      <c r="B38" s="156"/>
      <c r="C38" s="156"/>
      <c r="D38" s="166"/>
      <c r="E38" s="166"/>
      <c r="F38" s="166"/>
      <c r="G38" s="166"/>
      <c r="H38" s="176"/>
    </row>
    <row r="39" spans="1:184">
      <c r="A39" s="154" t="s">
        <v>54</v>
      </c>
      <c r="B39" s="154"/>
      <c r="C39" s="154"/>
      <c r="D39" s="166"/>
      <c r="E39" s="166"/>
      <c r="F39" s="166"/>
      <c r="G39" s="166"/>
      <c r="H39" s="176"/>
    </row>
    <row r="40" spans="1:184" ht="54">
      <c r="A40" s="153">
        <v>1</v>
      </c>
      <c r="B40" s="170" t="s">
        <v>46</v>
      </c>
      <c r="C40" s="170" t="s">
        <v>55</v>
      </c>
      <c r="D40" s="163">
        <v>57890022.880000003</v>
      </c>
      <c r="E40" s="163">
        <v>57890022.880000003</v>
      </c>
      <c r="F40" s="163">
        <v>57890022.880000003</v>
      </c>
      <c r="G40" s="163" t="s">
        <v>56</v>
      </c>
      <c r="H40" s="164" t="s">
        <v>57</v>
      </c>
    </row>
    <row r="41" spans="1:184">
      <c r="A41" s="185"/>
      <c r="B41" s="167" t="s">
        <v>58</v>
      </c>
      <c r="C41" s="167"/>
      <c r="D41" s="166">
        <f>D40</f>
        <v>57890022.880000003</v>
      </c>
      <c r="E41" s="166">
        <f>E40</f>
        <v>57890022.880000003</v>
      </c>
      <c r="F41" s="166">
        <f>F40</f>
        <v>57890022.880000003</v>
      </c>
      <c r="G41" s="166">
        <v>0</v>
      </c>
      <c r="H41" s="187"/>
    </row>
    <row r="42" spans="1:184" s="149" customFormat="1">
      <c r="A42" s="153"/>
      <c r="B42" s="167" t="s">
        <v>59</v>
      </c>
      <c r="C42" s="167"/>
      <c r="D42" s="166">
        <v>922087771.11000001</v>
      </c>
      <c r="E42" s="166">
        <f>E41+E37+E34+E33+E28+E23+E17+E12</f>
        <v>922087771.11000001</v>
      </c>
      <c r="F42" s="166">
        <f>F41+F37+F34+F33+F28+F23+F17+F12</f>
        <v>877087773.11000001</v>
      </c>
      <c r="G42" s="166">
        <f>G41+G37+G34+G33+G28+G23+G17+G12</f>
        <v>45000000</v>
      </c>
      <c r="H42" s="18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c r="BL42" s="148"/>
      <c r="BM42" s="148"/>
      <c r="BN42" s="148"/>
      <c r="BO42" s="148"/>
      <c r="BP42" s="148"/>
      <c r="BQ42" s="148"/>
      <c r="BR42" s="148"/>
      <c r="BS42" s="148"/>
      <c r="BT42" s="148"/>
      <c r="BU42" s="148"/>
      <c r="BV42" s="148"/>
      <c r="BW42" s="148"/>
      <c r="BX42" s="148"/>
      <c r="BY42" s="148"/>
      <c r="BZ42" s="148"/>
      <c r="CA42" s="148"/>
      <c r="CB42" s="148"/>
      <c r="CC42" s="148"/>
      <c r="CD42" s="148"/>
      <c r="CE42" s="148"/>
      <c r="CF42" s="148"/>
      <c r="CG42" s="148"/>
      <c r="CH42" s="148"/>
      <c r="CI42" s="148"/>
      <c r="CJ42" s="148"/>
      <c r="CK42" s="148"/>
      <c r="CL42" s="148"/>
      <c r="CM42" s="148"/>
      <c r="CN42" s="148"/>
      <c r="CO42" s="148"/>
      <c r="CP42" s="148"/>
      <c r="CQ42" s="148"/>
      <c r="CR42" s="148"/>
      <c r="CS42" s="148"/>
      <c r="CT42" s="148"/>
      <c r="CU42" s="148"/>
      <c r="CV42" s="148"/>
      <c r="CW42" s="148"/>
      <c r="CX42" s="148"/>
      <c r="CY42" s="148"/>
      <c r="CZ42" s="148"/>
      <c r="DA42" s="148"/>
      <c r="DB42" s="148"/>
      <c r="DC42" s="148"/>
      <c r="DD42" s="148"/>
      <c r="DE42" s="148"/>
      <c r="DF42" s="148"/>
      <c r="DG42" s="148"/>
      <c r="DH42" s="148"/>
      <c r="DI42" s="148"/>
      <c r="DJ42" s="148"/>
      <c r="DK42" s="148"/>
      <c r="DL42" s="148"/>
      <c r="DM42" s="148"/>
      <c r="DN42" s="148"/>
      <c r="DO42" s="148"/>
      <c r="DP42" s="148"/>
      <c r="DQ42" s="148"/>
      <c r="DR42" s="148"/>
      <c r="DS42" s="148"/>
      <c r="DT42" s="148"/>
      <c r="DU42" s="148"/>
      <c r="DV42" s="148"/>
      <c r="DW42" s="148"/>
      <c r="DX42" s="148"/>
      <c r="DY42" s="148"/>
      <c r="DZ42" s="148"/>
      <c r="EA42" s="148"/>
      <c r="EB42" s="148"/>
      <c r="EC42" s="148"/>
      <c r="ED42" s="148"/>
      <c r="EE42" s="148"/>
      <c r="EF42" s="148"/>
      <c r="EG42" s="148"/>
      <c r="EH42" s="148"/>
      <c r="EI42" s="148"/>
      <c r="EJ42" s="148"/>
      <c r="EK42" s="148"/>
      <c r="EL42" s="148"/>
      <c r="EM42" s="148"/>
      <c r="EN42" s="148"/>
      <c r="EO42" s="148"/>
      <c r="EP42" s="148"/>
      <c r="EQ42" s="148"/>
      <c r="ER42" s="148"/>
      <c r="ES42" s="148"/>
      <c r="ET42" s="148"/>
      <c r="EU42" s="148"/>
      <c r="EV42" s="148"/>
      <c r="EW42" s="148"/>
      <c r="EX42" s="148"/>
      <c r="EY42" s="148"/>
      <c r="EZ42" s="148"/>
      <c r="FA42" s="148"/>
      <c r="FB42" s="148"/>
      <c r="FC42" s="148"/>
      <c r="FD42" s="148"/>
      <c r="FE42" s="148"/>
      <c r="FF42" s="148"/>
      <c r="FG42" s="148"/>
      <c r="FH42" s="148"/>
      <c r="FI42" s="148"/>
      <c r="FJ42" s="148"/>
      <c r="FK42" s="148"/>
      <c r="FL42" s="148"/>
      <c r="FM42" s="148"/>
      <c r="FN42" s="148"/>
      <c r="FO42" s="148"/>
      <c r="FP42" s="148"/>
      <c r="FQ42" s="148"/>
      <c r="FR42" s="148"/>
      <c r="FS42" s="148"/>
      <c r="FT42" s="148"/>
      <c r="FU42" s="148"/>
      <c r="FV42" s="148"/>
      <c r="FW42" s="148"/>
      <c r="FX42" s="148"/>
      <c r="FY42" s="148"/>
      <c r="FZ42" s="148"/>
      <c r="GA42" s="148"/>
      <c r="GB42" s="148"/>
    </row>
    <row r="43" spans="1:184">
      <c r="A43" s="156" t="s">
        <v>60</v>
      </c>
      <c r="B43" s="160"/>
      <c r="C43" s="160"/>
      <c r="D43" s="172"/>
      <c r="E43" s="172"/>
      <c r="F43" s="172"/>
      <c r="G43" s="172">
        <f>E42-D42</f>
        <v>0</v>
      </c>
      <c r="H43" s="170"/>
    </row>
    <row r="44" spans="1:184">
      <c r="A44" s="169"/>
      <c r="B44" s="154" t="s">
        <v>61</v>
      </c>
      <c r="C44" s="154"/>
      <c r="D44" s="168"/>
      <c r="E44" s="154"/>
      <c r="F44" s="154"/>
      <c r="G44" s="154"/>
      <c r="H44" s="154"/>
    </row>
    <row r="45" spans="1:184">
      <c r="A45" s="153">
        <v>1</v>
      </c>
      <c r="B45" s="154" t="s">
        <v>62</v>
      </c>
      <c r="C45" s="154"/>
      <c r="D45" s="168"/>
      <c r="E45" s="154"/>
      <c r="F45" s="154"/>
      <c r="G45" s="154"/>
      <c r="H45" s="154"/>
    </row>
    <row r="46" spans="1:184" ht="108">
      <c r="A46" s="153"/>
      <c r="B46" s="170" t="s">
        <v>19</v>
      </c>
      <c r="C46" s="170" t="s">
        <v>63</v>
      </c>
      <c r="D46" s="163">
        <v>450840.86</v>
      </c>
      <c r="E46" s="163">
        <v>450840.86</v>
      </c>
      <c r="F46" s="163">
        <v>450840.86</v>
      </c>
      <c r="G46" s="163">
        <f t="shared" ref="G46" si="0">E46-F46</f>
        <v>0</v>
      </c>
      <c r="H46" s="170" t="s">
        <v>64</v>
      </c>
    </row>
    <row r="47" spans="1:184">
      <c r="A47" s="153"/>
      <c r="B47" s="167" t="s">
        <v>65</v>
      </c>
      <c r="C47" s="167"/>
      <c r="D47" s="166">
        <f>SUM(D46:D46)</f>
        <v>450840.86</v>
      </c>
      <c r="E47" s="166">
        <f>SUM(E46:E46)</f>
        <v>450840.86</v>
      </c>
      <c r="F47" s="166">
        <f>SUM(F46:F46)</f>
        <v>450840.86</v>
      </c>
      <c r="G47" s="166">
        <f>SUM(G46:G46)</f>
        <v>0</v>
      </c>
      <c r="H47" s="170"/>
    </row>
    <row r="48" spans="1:184">
      <c r="A48" s="153"/>
      <c r="B48" s="156"/>
      <c r="C48" s="156"/>
      <c r="D48" s="166"/>
      <c r="E48" s="166"/>
      <c r="F48" s="166"/>
      <c r="G48" s="166"/>
      <c r="H48" s="170"/>
    </row>
    <row r="49" spans="1:10">
      <c r="A49" s="153">
        <v>1</v>
      </c>
      <c r="B49" s="154" t="s">
        <v>66</v>
      </c>
      <c r="C49" s="154"/>
      <c r="D49" s="168"/>
      <c r="E49" s="154"/>
      <c r="F49" s="154"/>
      <c r="G49" s="154"/>
      <c r="H49" s="154"/>
    </row>
    <row r="50" spans="1:10" ht="126">
      <c r="A50" s="165"/>
      <c r="B50" s="170" t="s">
        <v>19</v>
      </c>
      <c r="C50" s="170" t="s">
        <v>67</v>
      </c>
      <c r="D50" s="163">
        <v>856923.8</v>
      </c>
      <c r="E50" s="163">
        <v>856923.8</v>
      </c>
      <c r="F50" s="163">
        <v>856923.8</v>
      </c>
      <c r="G50" s="163">
        <f t="shared" ref="G50" si="1">E50-F50</f>
        <v>0</v>
      </c>
      <c r="H50" s="170" t="s">
        <v>68</v>
      </c>
    </row>
    <row r="51" spans="1:10">
      <c r="A51" s="165"/>
      <c r="B51" s="167" t="s">
        <v>69</v>
      </c>
      <c r="C51" s="167"/>
      <c r="D51" s="166">
        <f>SUM(D50:D50)</f>
        <v>856923.8</v>
      </c>
      <c r="E51" s="166">
        <f>SUM(E50:E50)</f>
        <v>856923.8</v>
      </c>
      <c r="F51" s="166">
        <f>SUM(F50:F50)</f>
        <v>856923.8</v>
      </c>
      <c r="G51" s="166">
        <f>SUM(G50:G50)</f>
        <v>0</v>
      </c>
      <c r="H51" s="170"/>
    </row>
    <row r="52" spans="1:10">
      <c r="A52" s="189"/>
      <c r="B52" s="156"/>
      <c r="C52" s="156"/>
      <c r="D52" s="166"/>
      <c r="E52" s="166"/>
      <c r="F52" s="166"/>
      <c r="G52" s="166"/>
      <c r="H52" s="170"/>
    </row>
    <row r="53" spans="1:10">
      <c r="A53" s="156">
        <v>1</v>
      </c>
      <c r="B53" s="154" t="s">
        <v>30</v>
      </c>
      <c r="C53" s="154"/>
      <c r="D53" s="154"/>
      <c r="E53" s="154"/>
      <c r="F53" s="154"/>
      <c r="G53" s="154"/>
      <c r="H53" s="154"/>
    </row>
    <row r="54" spans="1:10" ht="144">
      <c r="A54" s="156">
        <v>2</v>
      </c>
      <c r="B54" s="170" t="s">
        <v>70</v>
      </c>
      <c r="C54" s="170" t="s">
        <v>71</v>
      </c>
      <c r="D54" s="163">
        <v>342429789.11000001</v>
      </c>
      <c r="E54" s="163">
        <v>342429789.11000001</v>
      </c>
      <c r="F54" s="163">
        <v>342429789.11000001</v>
      </c>
      <c r="G54" s="163">
        <v>0</v>
      </c>
      <c r="H54" s="164" t="s">
        <v>72</v>
      </c>
    </row>
    <row r="55" spans="1:10" ht="72">
      <c r="A55" s="156">
        <v>3</v>
      </c>
      <c r="B55" s="170" t="s">
        <v>73</v>
      </c>
      <c r="C55" s="170" t="s">
        <v>74</v>
      </c>
      <c r="D55" s="163">
        <v>137992890.31999999</v>
      </c>
      <c r="E55" s="163">
        <v>137992890.31999999</v>
      </c>
      <c r="F55" s="163">
        <v>137992890.31999999</v>
      </c>
      <c r="G55" s="163">
        <v>0</v>
      </c>
      <c r="H55" s="187" t="s">
        <v>75</v>
      </c>
    </row>
    <row r="56" spans="1:10" ht="108">
      <c r="A56" s="169"/>
      <c r="B56" s="170" t="s">
        <v>73</v>
      </c>
      <c r="C56" s="170" t="s">
        <v>76</v>
      </c>
      <c r="D56" s="163">
        <v>384060.9</v>
      </c>
      <c r="E56" s="163">
        <v>384065.9</v>
      </c>
      <c r="F56" s="163">
        <v>384065.9</v>
      </c>
      <c r="G56" s="163">
        <v>0</v>
      </c>
      <c r="H56" s="164" t="s">
        <v>77</v>
      </c>
    </row>
    <row r="57" spans="1:10">
      <c r="A57" s="190"/>
      <c r="B57" s="154" t="s">
        <v>78</v>
      </c>
      <c r="C57" s="154"/>
      <c r="D57" s="166">
        <f>SUM(D54:D56)</f>
        <v>480806740.32999998</v>
      </c>
      <c r="E57" s="166">
        <f t="shared" ref="E57:F57" si="2">SUM(E54:E56)</f>
        <v>480806745.32999998</v>
      </c>
      <c r="F57" s="166">
        <f t="shared" si="2"/>
        <v>480806745.32999998</v>
      </c>
      <c r="G57" s="166">
        <v>0</v>
      </c>
      <c r="H57" s="160"/>
    </row>
    <row r="58" spans="1:10">
      <c r="A58" s="190"/>
      <c r="B58" s="154" t="s">
        <v>79</v>
      </c>
      <c r="C58" s="154"/>
      <c r="D58" s="166">
        <f>D47+D51+D57</f>
        <v>482114504.99000001</v>
      </c>
      <c r="E58" s="166">
        <f t="shared" ref="E58:G58" si="3">E57+E51+E47</f>
        <v>482114509.99000001</v>
      </c>
      <c r="F58" s="166">
        <f t="shared" si="3"/>
        <v>482114509.99000001</v>
      </c>
      <c r="G58" s="166">
        <f t="shared" si="3"/>
        <v>0</v>
      </c>
      <c r="H58" s="170"/>
    </row>
    <row r="59" spans="1:10">
      <c r="A59" s="153"/>
      <c r="B59" s="156"/>
      <c r="C59" s="156"/>
      <c r="D59" s="166"/>
      <c r="E59" s="166"/>
      <c r="F59" s="166"/>
      <c r="G59" s="166"/>
      <c r="H59" s="170"/>
    </row>
    <row r="60" spans="1:10">
      <c r="A60" s="156" t="s">
        <v>80</v>
      </c>
      <c r="B60" s="154" t="s">
        <v>81</v>
      </c>
      <c r="C60" s="154"/>
      <c r="D60" s="168"/>
      <c r="E60" s="154"/>
      <c r="F60" s="154"/>
      <c r="G60" s="154"/>
      <c r="H60" s="154"/>
    </row>
    <row r="61" spans="1:10" ht="36">
      <c r="A61" s="178"/>
      <c r="B61" s="160" t="s">
        <v>82</v>
      </c>
      <c r="C61" s="160"/>
      <c r="D61" s="191"/>
      <c r="E61" s="160"/>
      <c r="F61" s="160"/>
      <c r="G61" s="160"/>
      <c r="H61" s="160"/>
    </row>
    <row r="62" spans="1:10" ht="90">
      <c r="A62" s="178">
        <v>1</v>
      </c>
      <c r="B62" s="170" t="s">
        <v>83</v>
      </c>
      <c r="C62" s="164" t="s">
        <v>84</v>
      </c>
      <c r="D62" s="179">
        <v>7689587</v>
      </c>
      <c r="E62" s="179">
        <v>7689587</v>
      </c>
      <c r="F62" s="179">
        <v>7689587</v>
      </c>
      <c r="G62" s="179">
        <f>E62-F62</f>
        <v>0</v>
      </c>
      <c r="H62" s="170" t="s">
        <v>85</v>
      </c>
      <c r="J62" s="180"/>
    </row>
    <row r="63" spans="1:10" ht="90">
      <c r="A63" s="153">
        <v>2</v>
      </c>
      <c r="B63" s="170" t="s">
        <v>73</v>
      </c>
      <c r="C63" s="164" t="s">
        <v>86</v>
      </c>
      <c r="D63" s="179">
        <v>5730489.6900000004</v>
      </c>
      <c r="E63" s="179">
        <v>5730489.6900000004</v>
      </c>
      <c r="F63" s="179">
        <v>5730489.6900000004</v>
      </c>
      <c r="G63" s="179">
        <v>0</v>
      </c>
      <c r="H63" s="170" t="s">
        <v>85</v>
      </c>
    </row>
    <row r="64" spans="1:10">
      <c r="A64" s="153"/>
      <c r="B64" s="154" t="s">
        <v>87</v>
      </c>
      <c r="C64" s="154"/>
      <c r="D64" s="166">
        <f>SUM(D62:D63)</f>
        <v>13420076.690000001</v>
      </c>
      <c r="E64" s="166">
        <f t="shared" ref="E64:F64" si="4">SUM(E62:E63)</f>
        <v>13420076.690000001</v>
      </c>
      <c r="F64" s="166">
        <f t="shared" si="4"/>
        <v>13420076.690000001</v>
      </c>
      <c r="G64" s="166"/>
      <c r="H64" s="170"/>
      <c r="J64" s="184"/>
    </row>
    <row r="65" spans="1:10">
      <c r="A65" s="153"/>
      <c r="B65" s="156"/>
      <c r="C65" s="156"/>
      <c r="D65" s="166"/>
      <c r="E65" s="166"/>
      <c r="F65" s="166"/>
      <c r="G65" s="166"/>
      <c r="H65" s="170"/>
      <c r="J65" s="184"/>
    </row>
    <row r="66" spans="1:10">
      <c r="A66" s="153"/>
      <c r="B66" s="192" t="s">
        <v>88</v>
      </c>
      <c r="C66" s="193"/>
      <c r="D66" s="193"/>
      <c r="E66" s="194"/>
      <c r="F66" s="166"/>
      <c r="G66" s="166"/>
      <c r="H66" s="170"/>
      <c r="J66" s="184"/>
    </row>
    <row r="67" spans="1:10" ht="90">
      <c r="A67" s="153">
        <v>1</v>
      </c>
      <c r="B67" s="153" t="s">
        <v>41</v>
      </c>
      <c r="C67" s="164" t="s">
        <v>89</v>
      </c>
      <c r="D67" s="163">
        <v>2240613.31</v>
      </c>
      <c r="E67" s="163">
        <v>2240613.31</v>
      </c>
      <c r="F67" s="163">
        <v>2240613.31</v>
      </c>
      <c r="G67" s="163"/>
      <c r="H67" s="170" t="s">
        <v>85</v>
      </c>
      <c r="J67" s="184"/>
    </row>
    <row r="68" spans="1:10">
      <c r="A68" s="153"/>
      <c r="B68" s="154" t="s">
        <v>90</v>
      </c>
      <c r="C68" s="154"/>
      <c r="D68" s="166">
        <f>SUM(D67)</f>
        <v>2240613.31</v>
      </c>
      <c r="E68" s="166">
        <f t="shared" ref="E68:F68" si="5">SUM(E67)</f>
        <v>2240613.31</v>
      </c>
      <c r="F68" s="166">
        <f t="shared" si="5"/>
        <v>2240613.31</v>
      </c>
      <c r="G68" s="166"/>
      <c r="H68" s="170"/>
      <c r="J68" s="184"/>
    </row>
    <row r="69" spans="1:10">
      <c r="A69" s="153"/>
      <c r="B69" s="154" t="s">
        <v>91</v>
      </c>
      <c r="C69" s="154"/>
      <c r="D69" s="166">
        <f>D68+D64</f>
        <v>15660690.000000002</v>
      </c>
      <c r="E69" s="166">
        <f t="shared" ref="E69:G69" si="6">E68+E64</f>
        <v>15660690.000000002</v>
      </c>
      <c r="F69" s="166">
        <f t="shared" si="6"/>
        <v>15660690.000000002</v>
      </c>
      <c r="G69" s="166">
        <f t="shared" si="6"/>
        <v>0</v>
      </c>
      <c r="H69" s="170"/>
      <c r="J69" s="184"/>
    </row>
    <row r="70" spans="1:10">
      <c r="A70" s="195" t="s">
        <v>92</v>
      </c>
      <c r="B70" s="156"/>
      <c r="C70" s="156"/>
      <c r="D70" s="166"/>
      <c r="E70" s="166"/>
      <c r="F70" s="166"/>
      <c r="G70" s="166"/>
      <c r="H70" s="170"/>
    </row>
    <row r="71" spans="1:10">
      <c r="A71" s="196"/>
      <c r="B71" s="154" t="s">
        <v>93</v>
      </c>
      <c r="C71" s="154"/>
      <c r="D71" s="168"/>
      <c r="E71" s="154"/>
      <c r="F71" s="154"/>
      <c r="G71" s="154"/>
      <c r="H71" s="154"/>
    </row>
    <row r="72" spans="1:10" ht="288">
      <c r="A72" s="196">
        <v>1</v>
      </c>
      <c r="B72" s="170" t="s">
        <v>83</v>
      </c>
      <c r="C72" s="170" t="s">
        <v>94</v>
      </c>
      <c r="D72" s="163">
        <v>528000000</v>
      </c>
      <c r="E72" s="163">
        <v>528000000</v>
      </c>
      <c r="F72" s="163">
        <v>528000000</v>
      </c>
      <c r="G72" s="163">
        <v>0</v>
      </c>
      <c r="H72" s="164" t="s">
        <v>95</v>
      </c>
    </row>
    <row r="73" spans="1:10" ht="108">
      <c r="A73" s="160">
        <v>2</v>
      </c>
      <c r="B73" s="170" t="s">
        <v>19</v>
      </c>
      <c r="C73" s="170" t="s">
        <v>96</v>
      </c>
      <c r="D73" s="163">
        <v>696725</v>
      </c>
      <c r="E73" s="163">
        <v>696725</v>
      </c>
      <c r="F73" s="163">
        <v>696725</v>
      </c>
      <c r="G73" s="163">
        <v>0</v>
      </c>
      <c r="H73" s="164" t="s">
        <v>85</v>
      </c>
    </row>
    <row r="74" spans="1:10">
      <c r="A74" s="197"/>
      <c r="B74" s="154" t="s">
        <v>97</v>
      </c>
      <c r="C74" s="154"/>
      <c r="D74" s="166">
        <f>D72+D73</f>
        <v>528696725</v>
      </c>
      <c r="E74" s="166">
        <f>E72+E73</f>
        <v>528696725</v>
      </c>
      <c r="F74" s="166">
        <f t="shared" ref="F74" si="7">F72+F73</f>
        <v>528696725</v>
      </c>
      <c r="G74" s="166"/>
      <c r="H74" s="162"/>
    </row>
    <row r="75" spans="1:10">
      <c r="A75" s="197"/>
      <c r="B75" s="154" t="s">
        <v>98</v>
      </c>
      <c r="C75" s="154"/>
      <c r="D75" s="198">
        <v>1948559696.0999999</v>
      </c>
      <c r="E75" s="198">
        <f>E74+E69+E58+E42</f>
        <v>1948559696.0999999</v>
      </c>
      <c r="F75" s="198">
        <f>F74+F69+F58+F42</f>
        <v>1903559698.0999999</v>
      </c>
      <c r="G75" s="198">
        <v>45000000</v>
      </c>
      <c r="H75" s="156"/>
    </row>
    <row r="76" spans="1:10">
      <c r="A76" s="150"/>
      <c r="B76" s="160"/>
      <c r="C76" s="160"/>
      <c r="D76" s="198"/>
      <c r="E76" s="198"/>
      <c r="F76" s="198"/>
      <c r="G76" s="198"/>
      <c r="H76" s="156"/>
    </row>
    <row r="77" spans="1:10">
      <c r="A77" s="153"/>
      <c r="B77" s="155" t="s">
        <v>99</v>
      </c>
      <c r="C77" s="155"/>
      <c r="D77" s="199"/>
      <c r="E77" s="155"/>
      <c r="F77" s="155"/>
      <c r="G77" s="155"/>
      <c r="H77" s="155"/>
    </row>
    <row r="78" spans="1:10">
      <c r="A78" s="156"/>
      <c r="B78" s="155" t="s">
        <v>1</v>
      </c>
      <c r="C78" s="155"/>
      <c r="D78" s="147"/>
      <c r="E78" s="155"/>
      <c r="F78" s="155"/>
      <c r="G78" s="155"/>
      <c r="H78" s="155"/>
    </row>
    <row r="79" spans="1:10" ht="36">
      <c r="A79" s="150" t="s">
        <v>3</v>
      </c>
      <c r="B79" s="155" t="s">
        <v>2</v>
      </c>
      <c r="C79" s="155"/>
      <c r="D79" s="147"/>
      <c r="E79" s="155"/>
      <c r="F79" s="155"/>
      <c r="G79" s="155"/>
      <c r="H79" s="155"/>
    </row>
    <row r="80" spans="1:10" ht="36">
      <c r="A80" s="161"/>
      <c r="B80" s="150" t="s">
        <v>4</v>
      </c>
      <c r="C80" s="150" t="s">
        <v>5</v>
      </c>
      <c r="D80" s="200" t="s">
        <v>6</v>
      </c>
      <c r="E80" s="201" t="s">
        <v>7</v>
      </c>
      <c r="F80" s="201" t="s">
        <v>8</v>
      </c>
      <c r="G80" s="201" t="s">
        <v>9</v>
      </c>
      <c r="H80" s="156" t="s">
        <v>10</v>
      </c>
    </row>
    <row r="81" spans="1:8" ht="108">
      <c r="A81" s="161">
        <v>1</v>
      </c>
      <c r="B81" s="202" t="s">
        <v>11</v>
      </c>
      <c r="C81" s="162" t="s">
        <v>108</v>
      </c>
      <c r="D81" s="163"/>
      <c r="E81" s="163">
        <v>60000000</v>
      </c>
      <c r="F81" s="163">
        <v>60000000</v>
      </c>
      <c r="G81" s="163">
        <f>E81-F81</f>
        <v>0</v>
      </c>
      <c r="H81" s="164" t="s">
        <v>109</v>
      </c>
    </row>
    <row r="82" spans="1:8" ht="126">
      <c r="A82" s="161">
        <v>2</v>
      </c>
      <c r="B82" s="162" t="s">
        <v>24</v>
      </c>
      <c r="C82" s="162" t="s">
        <v>110</v>
      </c>
      <c r="D82" s="163"/>
      <c r="E82" s="163">
        <v>50000000</v>
      </c>
      <c r="F82" s="163">
        <v>0</v>
      </c>
      <c r="G82" s="163">
        <f>E82-F82</f>
        <v>50000000</v>
      </c>
      <c r="H82" s="170" t="s">
        <v>111</v>
      </c>
    </row>
    <row r="83" spans="1:8" ht="108">
      <c r="A83" s="161">
        <v>3</v>
      </c>
      <c r="B83" s="162" t="s">
        <v>35</v>
      </c>
      <c r="C83" s="162" t="s">
        <v>112</v>
      </c>
      <c r="D83" s="163"/>
      <c r="E83" s="163">
        <v>20000000</v>
      </c>
      <c r="F83" s="163">
        <v>20000000</v>
      </c>
      <c r="G83" s="163">
        <f>E83-F83</f>
        <v>0</v>
      </c>
      <c r="H83" s="164" t="s">
        <v>113</v>
      </c>
    </row>
    <row r="84" spans="1:8" ht="180">
      <c r="A84" s="161">
        <v>4</v>
      </c>
      <c r="B84" s="162" t="s">
        <v>35</v>
      </c>
      <c r="C84" s="202" t="s">
        <v>114</v>
      </c>
      <c r="D84" s="163"/>
      <c r="E84" s="163">
        <v>16000000</v>
      </c>
      <c r="F84" s="163">
        <v>16000000</v>
      </c>
      <c r="G84" s="163">
        <v>0</v>
      </c>
      <c r="H84" s="164" t="s">
        <v>115</v>
      </c>
    </row>
    <row r="85" spans="1:8" ht="162">
      <c r="A85" s="161">
        <v>5</v>
      </c>
      <c r="B85" s="162" t="s">
        <v>83</v>
      </c>
      <c r="C85" s="164" t="s">
        <v>104</v>
      </c>
      <c r="D85" s="163"/>
      <c r="E85" s="163">
        <v>30000000</v>
      </c>
      <c r="F85" s="163">
        <v>30000000</v>
      </c>
      <c r="G85" s="163">
        <f>E85-F85</f>
        <v>0</v>
      </c>
      <c r="H85" s="164" t="s">
        <v>105</v>
      </c>
    </row>
    <row r="86" spans="1:8" ht="61.5" customHeight="1">
      <c r="A86" s="161">
        <v>6</v>
      </c>
      <c r="B86" s="162" t="s">
        <v>83</v>
      </c>
      <c r="C86" s="164" t="s">
        <v>106</v>
      </c>
      <c r="D86" s="163"/>
      <c r="E86" s="163">
        <v>30000000</v>
      </c>
      <c r="F86" s="163">
        <v>30000000</v>
      </c>
      <c r="G86" s="163"/>
      <c r="H86" s="164" t="s">
        <v>107</v>
      </c>
    </row>
    <row r="87" spans="1:8" ht="76.5" customHeight="1">
      <c r="A87" s="161">
        <v>7</v>
      </c>
      <c r="B87" s="162" t="s">
        <v>16</v>
      </c>
      <c r="C87" s="162" t="s">
        <v>100</v>
      </c>
      <c r="D87" s="163"/>
      <c r="E87" s="163">
        <v>12000000</v>
      </c>
      <c r="F87" s="163">
        <v>12000000</v>
      </c>
      <c r="G87" s="163">
        <v>0</v>
      </c>
      <c r="H87" s="164" t="s">
        <v>101</v>
      </c>
    </row>
    <row r="88" spans="1:8" ht="162">
      <c r="A88" s="161">
        <v>8</v>
      </c>
      <c r="B88" s="162" t="s">
        <v>16</v>
      </c>
      <c r="C88" s="162" t="s">
        <v>102</v>
      </c>
      <c r="D88" s="163"/>
      <c r="E88" s="163">
        <v>10000000</v>
      </c>
      <c r="F88" s="163">
        <v>10000000</v>
      </c>
      <c r="G88" s="163">
        <f>E88-F88</f>
        <v>0</v>
      </c>
      <c r="H88" s="164" t="s">
        <v>103</v>
      </c>
    </row>
    <row r="89" spans="1:8" ht="108">
      <c r="A89" s="161">
        <v>9</v>
      </c>
      <c r="B89" s="162" t="s">
        <v>16</v>
      </c>
      <c r="C89" s="162" t="s">
        <v>116</v>
      </c>
      <c r="D89" s="163"/>
      <c r="E89" s="163">
        <v>20000000</v>
      </c>
      <c r="F89" s="163">
        <v>20000000</v>
      </c>
      <c r="G89" s="163">
        <f>E89-F89</f>
        <v>0</v>
      </c>
      <c r="H89" s="164" t="s">
        <v>113</v>
      </c>
    </row>
    <row r="90" spans="1:8">
      <c r="A90" s="165"/>
      <c r="B90" s="154" t="s">
        <v>22</v>
      </c>
      <c r="C90" s="154"/>
      <c r="D90" s="166">
        <f>SUM(D81:D89)</f>
        <v>0</v>
      </c>
      <c r="E90" s="166">
        <f>SUM(E81:E89)</f>
        <v>248000000</v>
      </c>
      <c r="F90" s="166">
        <f>SUM(F81:F89)</f>
        <v>198000000</v>
      </c>
      <c r="G90" s="166">
        <f t="shared" ref="G90" si="8">SUM(G81:G89)</f>
        <v>50000000</v>
      </c>
      <c r="H90" s="160"/>
    </row>
    <row r="91" spans="1:8">
      <c r="A91" s="169"/>
      <c r="B91" s="167"/>
      <c r="C91" s="167"/>
      <c r="D91" s="168"/>
      <c r="E91" s="167"/>
      <c r="F91" s="167"/>
      <c r="G91" s="167"/>
      <c r="H91" s="167"/>
    </row>
    <row r="92" spans="1:8">
      <c r="A92" s="153"/>
      <c r="B92" s="154" t="s">
        <v>23</v>
      </c>
      <c r="C92" s="154"/>
      <c r="D92" s="168"/>
      <c r="E92" s="154"/>
      <c r="F92" s="154"/>
      <c r="G92" s="154"/>
      <c r="H92" s="154"/>
    </row>
    <row r="93" spans="1:8" ht="126">
      <c r="A93" s="153">
        <v>1</v>
      </c>
      <c r="B93" s="170" t="s">
        <v>24</v>
      </c>
      <c r="C93" s="170" t="s">
        <v>117</v>
      </c>
      <c r="D93" s="163"/>
      <c r="E93" s="163">
        <v>180000000</v>
      </c>
      <c r="F93" s="163">
        <v>180000000</v>
      </c>
      <c r="G93" s="163">
        <f>E93-F93</f>
        <v>0</v>
      </c>
      <c r="H93" s="164" t="s">
        <v>118</v>
      </c>
    </row>
    <row r="94" spans="1:8" ht="126">
      <c r="A94" s="153">
        <v>2</v>
      </c>
      <c r="B94" s="170" t="s">
        <v>24</v>
      </c>
      <c r="C94" s="170" t="s">
        <v>119</v>
      </c>
      <c r="D94" s="163"/>
      <c r="E94" s="163">
        <v>50000000</v>
      </c>
      <c r="F94" s="163">
        <v>50000000</v>
      </c>
      <c r="G94" s="163">
        <f t="shared" ref="G94:G95" si="9">E94-F94</f>
        <v>0</v>
      </c>
      <c r="H94" s="170" t="s">
        <v>120</v>
      </c>
    </row>
    <row r="95" spans="1:8" ht="108">
      <c r="A95" s="156">
        <v>3</v>
      </c>
      <c r="B95" s="164" t="s">
        <v>33</v>
      </c>
      <c r="C95" s="164" t="s">
        <v>121</v>
      </c>
      <c r="D95" s="163"/>
      <c r="E95" s="163">
        <v>100000000</v>
      </c>
      <c r="F95" s="163">
        <v>100000000</v>
      </c>
      <c r="G95" s="163">
        <f t="shared" si="9"/>
        <v>0</v>
      </c>
      <c r="H95" s="164" t="s">
        <v>122</v>
      </c>
    </row>
    <row r="96" spans="1:8">
      <c r="A96" s="153"/>
      <c r="B96" s="171" t="s">
        <v>29</v>
      </c>
      <c r="C96" s="171"/>
      <c r="D96" s="166">
        <f>SUM(D93:D95)</f>
        <v>0</v>
      </c>
      <c r="E96" s="166">
        <f>SUM(E93:E95)</f>
        <v>330000000</v>
      </c>
      <c r="F96" s="166">
        <f>SUM(F93:F95)</f>
        <v>330000000</v>
      </c>
      <c r="G96" s="166">
        <f>SUM(G93:G95)</f>
        <v>0</v>
      </c>
      <c r="H96" s="170"/>
    </row>
    <row r="97" spans="1:184">
      <c r="A97" s="173"/>
      <c r="B97" s="170"/>
      <c r="C97" s="170"/>
      <c r="D97" s="172"/>
      <c r="E97" s="172"/>
      <c r="F97" s="172"/>
      <c r="G97" s="172"/>
      <c r="H97" s="170"/>
    </row>
    <row r="98" spans="1:184">
      <c r="A98" s="203"/>
      <c r="B98" s="154" t="s">
        <v>30</v>
      </c>
      <c r="C98" s="154"/>
      <c r="D98" s="168"/>
      <c r="E98" s="154"/>
      <c r="F98" s="154"/>
      <c r="G98" s="154"/>
      <c r="H98" s="154"/>
    </row>
    <row r="99" spans="1:184" ht="60.75" customHeight="1">
      <c r="A99" s="203">
        <v>1</v>
      </c>
      <c r="B99" s="170" t="s">
        <v>11</v>
      </c>
      <c r="C99" s="170" t="s">
        <v>123</v>
      </c>
      <c r="D99" s="163"/>
      <c r="E99" s="163">
        <v>40000000</v>
      </c>
      <c r="F99" s="163">
        <v>0</v>
      </c>
      <c r="G99" s="163">
        <v>40000000</v>
      </c>
      <c r="H99" s="164" t="s">
        <v>124</v>
      </c>
    </row>
    <row r="100" spans="1:184" ht="79.5" customHeight="1">
      <c r="A100" s="203">
        <v>2</v>
      </c>
      <c r="B100" s="170" t="s">
        <v>83</v>
      </c>
      <c r="C100" s="170" t="s">
        <v>125</v>
      </c>
      <c r="D100" s="163"/>
      <c r="E100" s="163">
        <v>50000000</v>
      </c>
      <c r="F100" s="163">
        <v>50000000</v>
      </c>
      <c r="G100" s="163">
        <f t="shared" ref="G100:G105" si="10">E100-F100</f>
        <v>0</v>
      </c>
      <c r="H100" s="164" t="s">
        <v>126</v>
      </c>
    </row>
    <row r="101" spans="1:184" ht="126">
      <c r="A101" s="203">
        <v>3</v>
      </c>
      <c r="B101" s="170" t="s">
        <v>127</v>
      </c>
      <c r="C101" s="170" t="s">
        <v>128</v>
      </c>
      <c r="D101" s="163"/>
      <c r="E101" s="163">
        <v>434000000</v>
      </c>
      <c r="F101" s="163">
        <v>434000000</v>
      </c>
      <c r="G101" s="163">
        <f t="shared" si="10"/>
        <v>0</v>
      </c>
      <c r="H101" s="164" t="s">
        <v>351</v>
      </c>
    </row>
    <row r="102" spans="1:184" ht="144">
      <c r="A102" s="203">
        <v>4</v>
      </c>
      <c r="B102" s="170" t="s">
        <v>31</v>
      </c>
      <c r="C102" s="170" t="s">
        <v>129</v>
      </c>
      <c r="D102" s="163"/>
      <c r="E102" s="163">
        <v>66800000</v>
      </c>
      <c r="F102" s="163">
        <v>66800000</v>
      </c>
      <c r="G102" s="163">
        <f t="shared" si="10"/>
        <v>0</v>
      </c>
      <c r="H102" s="164" t="s">
        <v>467</v>
      </c>
    </row>
    <row r="103" spans="1:184" ht="162">
      <c r="A103" s="203">
        <v>5</v>
      </c>
      <c r="B103" s="170" t="s">
        <v>31</v>
      </c>
      <c r="C103" s="170" t="s">
        <v>468</v>
      </c>
      <c r="D103" s="163"/>
      <c r="E103" s="163">
        <v>100000000</v>
      </c>
      <c r="F103" s="163">
        <v>100000000</v>
      </c>
      <c r="G103" s="163">
        <f t="shared" si="10"/>
        <v>0</v>
      </c>
      <c r="H103" s="164" t="s">
        <v>130</v>
      </c>
    </row>
    <row r="104" spans="1:184" ht="108">
      <c r="A104" s="203">
        <v>6</v>
      </c>
      <c r="B104" s="170" t="s">
        <v>131</v>
      </c>
      <c r="C104" s="170" t="s">
        <v>132</v>
      </c>
      <c r="D104" s="163"/>
      <c r="E104" s="163">
        <v>210000000</v>
      </c>
      <c r="F104" s="163">
        <v>25000000</v>
      </c>
      <c r="G104" s="163">
        <f t="shared" si="10"/>
        <v>185000000</v>
      </c>
      <c r="H104" s="164" t="s">
        <v>403</v>
      </c>
    </row>
    <row r="105" spans="1:184" ht="108">
      <c r="A105" s="203">
        <v>7</v>
      </c>
      <c r="B105" s="170" t="s">
        <v>70</v>
      </c>
      <c r="C105" s="170" t="s">
        <v>133</v>
      </c>
      <c r="D105" s="163"/>
      <c r="E105" s="163">
        <v>68000000</v>
      </c>
      <c r="F105" s="163">
        <v>68000000</v>
      </c>
      <c r="G105" s="163">
        <f t="shared" si="10"/>
        <v>0</v>
      </c>
      <c r="H105" s="164" t="s">
        <v>469</v>
      </c>
    </row>
    <row r="106" spans="1:184">
      <c r="A106" s="153"/>
      <c r="B106" s="167" t="s">
        <v>38</v>
      </c>
      <c r="C106" s="167"/>
      <c r="D106" s="166">
        <f>SUM(D99:D105)</f>
        <v>0</v>
      </c>
      <c r="E106" s="166">
        <f>SUM(E99:E105)</f>
        <v>968800000</v>
      </c>
      <c r="F106" s="166">
        <f>SUM(F99:F105)</f>
        <v>743800000</v>
      </c>
      <c r="G106" s="166">
        <f>SUM(G99:G105)</f>
        <v>225000000</v>
      </c>
      <c r="H106" s="170"/>
    </row>
    <row r="107" spans="1:184">
      <c r="A107" s="153"/>
      <c r="B107" s="156"/>
      <c r="C107" s="156"/>
      <c r="D107" s="166"/>
      <c r="E107" s="166"/>
      <c r="F107" s="166"/>
      <c r="G107" s="166"/>
      <c r="H107" s="170"/>
    </row>
    <row r="108" spans="1:184">
      <c r="A108" s="204"/>
      <c r="B108" s="154" t="s">
        <v>44</v>
      </c>
      <c r="C108" s="154"/>
      <c r="D108" s="182"/>
      <c r="E108" s="172"/>
      <c r="F108" s="172"/>
      <c r="G108" s="172"/>
      <c r="H108" s="170"/>
    </row>
    <row r="109" spans="1:184" ht="90">
      <c r="A109" s="204">
        <v>1</v>
      </c>
      <c r="B109" s="170" t="s">
        <v>11</v>
      </c>
      <c r="C109" s="170" t="s">
        <v>140</v>
      </c>
      <c r="D109" s="163"/>
      <c r="E109" s="163">
        <v>5000000</v>
      </c>
      <c r="F109" s="163">
        <v>5000000</v>
      </c>
      <c r="G109" s="163">
        <f>E109-F109</f>
        <v>0</v>
      </c>
      <c r="H109" s="170" t="s">
        <v>400</v>
      </c>
    </row>
    <row r="110" spans="1:184" ht="90">
      <c r="A110" s="204">
        <v>2</v>
      </c>
      <c r="B110" s="170" t="s">
        <v>24</v>
      </c>
      <c r="C110" s="170" t="s">
        <v>139</v>
      </c>
      <c r="D110" s="163"/>
      <c r="E110" s="163">
        <v>5000000</v>
      </c>
      <c r="F110" s="163">
        <v>0</v>
      </c>
      <c r="G110" s="163">
        <f>E110-F110</f>
        <v>5000000</v>
      </c>
      <c r="H110" s="170" t="s">
        <v>408</v>
      </c>
    </row>
    <row r="111" spans="1:184" s="206" customFormat="1" ht="90">
      <c r="A111" s="204">
        <v>3</v>
      </c>
      <c r="B111" s="170" t="s">
        <v>83</v>
      </c>
      <c r="C111" s="170" t="s">
        <v>142</v>
      </c>
      <c r="D111" s="163"/>
      <c r="E111" s="163">
        <v>8000000</v>
      </c>
      <c r="F111" s="163">
        <v>8000000</v>
      </c>
      <c r="G111" s="163">
        <f>E111-F111</f>
        <v>0</v>
      </c>
      <c r="H111" s="164" t="s">
        <v>143</v>
      </c>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05"/>
      <c r="BC111" s="205"/>
      <c r="BD111" s="205"/>
      <c r="BE111" s="205"/>
      <c r="BF111" s="205"/>
      <c r="BG111" s="205"/>
      <c r="BH111" s="205"/>
      <c r="BI111" s="205"/>
      <c r="BJ111" s="205"/>
      <c r="BK111" s="205"/>
      <c r="BL111" s="205"/>
      <c r="BM111" s="205"/>
      <c r="BN111" s="205"/>
      <c r="BO111" s="205"/>
      <c r="BP111" s="205"/>
      <c r="BQ111" s="205"/>
      <c r="BR111" s="205"/>
      <c r="BS111" s="205"/>
      <c r="BT111" s="205"/>
      <c r="BU111" s="205"/>
      <c r="BV111" s="205"/>
      <c r="BW111" s="205"/>
      <c r="BX111" s="205"/>
      <c r="BY111" s="205"/>
      <c r="BZ111" s="205"/>
      <c r="CA111" s="205"/>
      <c r="CB111" s="205"/>
      <c r="CC111" s="205"/>
      <c r="CD111" s="205"/>
      <c r="CE111" s="205"/>
      <c r="CF111" s="205"/>
      <c r="CG111" s="205"/>
      <c r="CH111" s="205"/>
      <c r="CI111" s="205"/>
      <c r="CJ111" s="205"/>
      <c r="CK111" s="205"/>
      <c r="CL111" s="205"/>
      <c r="CM111" s="205"/>
      <c r="CN111" s="205"/>
      <c r="CO111" s="205"/>
      <c r="CP111" s="205"/>
      <c r="CQ111" s="205"/>
      <c r="CR111" s="205"/>
      <c r="CS111" s="205"/>
      <c r="CT111" s="205"/>
      <c r="CU111" s="205"/>
      <c r="CV111" s="205"/>
      <c r="CW111" s="205"/>
      <c r="CX111" s="205"/>
      <c r="CY111" s="205"/>
      <c r="CZ111" s="205"/>
      <c r="DA111" s="205"/>
      <c r="DB111" s="205"/>
      <c r="DC111" s="205"/>
      <c r="DD111" s="205"/>
      <c r="DE111" s="205"/>
      <c r="DF111" s="205"/>
      <c r="DG111" s="205"/>
      <c r="DH111" s="205"/>
      <c r="DI111" s="205"/>
      <c r="DJ111" s="205"/>
      <c r="DK111" s="205"/>
      <c r="DL111" s="205"/>
      <c r="DM111" s="205"/>
      <c r="DN111" s="205"/>
      <c r="DO111" s="205"/>
      <c r="DP111" s="205"/>
      <c r="DQ111" s="205"/>
      <c r="DR111" s="205"/>
      <c r="DS111" s="205"/>
      <c r="DT111" s="205"/>
      <c r="DU111" s="205"/>
      <c r="DV111" s="205"/>
      <c r="DW111" s="205"/>
      <c r="DX111" s="205"/>
      <c r="DY111" s="205"/>
      <c r="DZ111" s="205"/>
      <c r="EA111" s="205"/>
      <c r="EB111" s="205"/>
      <c r="EC111" s="205"/>
      <c r="ED111" s="205"/>
      <c r="EE111" s="205"/>
      <c r="EF111" s="205"/>
      <c r="EG111" s="205"/>
      <c r="EH111" s="205"/>
      <c r="EI111" s="205"/>
      <c r="EJ111" s="205"/>
      <c r="EK111" s="205"/>
      <c r="EL111" s="205"/>
      <c r="EM111" s="205"/>
      <c r="EN111" s="205"/>
      <c r="EO111" s="205"/>
      <c r="EP111" s="205"/>
      <c r="EQ111" s="205"/>
      <c r="ER111" s="205"/>
      <c r="ES111" s="205"/>
      <c r="ET111" s="205"/>
      <c r="EU111" s="205"/>
      <c r="EV111" s="205"/>
      <c r="EW111" s="205"/>
      <c r="EX111" s="205"/>
      <c r="EY111" s="205"/>
      <c r="EZ111" s="205"/>
      <c r="FA111" s="205"/>
      <c r="FB111" s="205"/>
      <c r="FC111" s="205"/>
      <c r="FD111" s="205"/>
      <c r="FE111" s="205"/>
      <c r="FF111" s="205"/>
      <c r="FG111" s="205"/>
      <c r="FH111" s="205"/>
      <c r="FI111" s="205"/>
      <c r="FJ111" s="205"/>
      <c r="FK111" s="205"/>
      <c r="FL111" s="205"/>
      <c r="FM111" s="205"/>
      <c r="FN111" s="205"/>
      <c r="FO111" s="205"/>
      <c r="FP111" s="205"/>
      <c r="FQ111" s="205"/>
      <c r="FR111" s="205"/>
      <c r="FS111" s="205"/>
      <c r="FT111" s="205"/>
      <c r="FU111" s="205"/>
      <c r="FV111" s="205"/>
      <c r="FW111" s="205"/>
      <c r="FX111" s="205"/>
      <c r="FY111" s="205"/>
      <c r="FZ111" s="205"/>
      <c r="GA111" s="205"/>
      <c r="GB111" s="205"/>
    </row>
    <row r="112" spans="1:184" s="208" customFormat="1" ht="108">
      <c r="A112" s="204">
        <v>4</v>
      </c>
      <c r="B112" s="170" t="s">
        <v>33</v>
      </c>
      <c r="C112" s="170" t="s">
        <v>138</v>
      </c>
      <c r="D112" s="163"/>
      <c r="E112" s="163">
        <v>5000000</v>
      </c>
      <c r="F112" s="163">
        <v>5000000</v>
      </c>
      <c r="G112" s="163">
        <f>E112-F112</f>
        <v>0</v>
      </c>
      <c r="H112" s="170" t="s">
        <v>402</v>
      </c>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207"/>
      <c r="BW112" s="207"/>
      <c r="BX112" s="207"/>
      <c r="BY112" s="207"/>
      <c r="BZ112" s="207"/>
      <c r="CA112" s="207"/>
      <c r="CB112" s="207"/>
      <c r="CC112" s="207"/>
      <c r="CD112" s="207"/>
      <c r="CE112" s="207"/>
      <c r="CF112" s="207"/>
      <c r="CG112" s="207"/>
      <c r="CH112" s="207"/>
      <c r="CI112" s="207"/>
      <c r="CJ112" s="207"/>
      <c r="CK112" s="207"/>
      <c r="CL112" s="207"/>
      <c r="CM112" s="207"/>
      <c r="CN112" s="207"/>
      <c r="CO112" s="207"/>
      <c r="CP112" s="207"/>
      <c r="CQ112" s="207"/>
      <c r="CR112" s="207"/>
      <c r="CS112" s="207"/>
      <c r="CT112" s="207"/>
      <c r="CU112" s="207"/>
      <c r="CV112" s="207"/>
      <c r="CW112" s="207"/>
      <c r="CX112" s="207"/>
      <c r="CY112" s="207"/>
      <c r="CZ112" s="207"/>
      <c r="DA112" s="207"/>
      <c r="DB112" s="207"/>
      <c r="DC112" s="207"/>
      <c r="DD112" s="207"/>
      <c r="DE112" s="207"/>
      <c r="DF112" s="207"/>
      <c r="DG112" s="207"/>
      <c r="DH112" s="207"/>
      <c r="DI112" s="207"/>
      <c r="DJ112" s="207"/>
      <c r="DK112" s="207"/>
      <c r="DL112" s="207"/>
      <c r="DM112" s="207"/>
      <c r="DN112" s="207"/>
      <c r="DO112" s="207"/>
      <c r="DP112" s="207"/>
      <c r="DQ112" s="207"/>
      <c r="DR112" s="207"/>
      <c r="DS112" s="207"/>
      <c r="DT112" s="207"/>
      <c r="DU112" s="207"/>
      <c r="DV112" s="207"/>
      <c r="DW112" s="207"/>
      <c r="DX112" s="207"/>
      <c r="DY112" s="207"/>
      <c r="DZ112" s="207"/>
      <c r="EA112" s="207"/>
      <c r="EB112" s="207"/>
      <c r="EC112" s="207"/>
      <c r="ED112" s="207"/>
      <c r="EE112" s="207"/>
      <c r="EF112" s="207"/>
      <c r="EG112" s="207"/>
      <c r="EH112" s="207"/>
      <c r="EI112" s="207"/>
      <c r="EJ112" s="207"/>
      <c r="EK112" s="207"/>
      <c r="EL112" s="207"/>
      <c r="EM112" s="207"/>
      <c r="EN112" s="207"/>
      <c r="EO112" s="207"/>
      <c r="EP112" s="207"/>
      <c r="EQ112" s="207"/>
      <c r="ER112" s="207"/>
      <c r="ES112" s="207"/>
      <c r="ET112" s="207"/>
      <c r="EU112" s="207"/>
      <c r="EV112" s="207"/>
      <c r="EW112" s="207"/>
      <c r="EX112" s="207"/>
      <c r="EY112" s="207"/>
      <c r="EZ112" s="207"/>
      <c r="FA112" s="207"/>
      <c r="FB112" s="207"/>
      <c r="FC112" s="207"/>
      <c r="FD112" s="207"/>
      <c r="FE112" s="207"/>
      <c r="FF112" s="207"/>
      <c r="FG112" s="207"/>
      <c r="FH112" s="207"/>
      <c r="FI112" s="207"/>
      <c r="FJ112" s="207"/>
      <c r="FK112" s="207"/>
      <c r="FL112" s="207"/>
      <c r="FM112" s="207"/>
      <c r="FN112" s="207"/>
      <c r="FO112" s="207"/>
      <c r="FP112" s="207"/>
      <c r="FQ112" s="207"/>
      <c r="FR112" s="207"/>
      <c r="FS112" s="207"/>
      <c r="FT112" s="207"/>
      <c r="FU112" s="207"/>
      <c r="FV112" s="207"/>
      <c r="FW112" s="207"/>
      <c r="FX112" s="207"/>
      <c r="FY112" s="207"/>
      <c r="FZ112" s="207"/>
      <c r="GA112" s="207"/>
      <c r="GB112" s="207"/>
    </row>
    <row r="113" spans="1:8" ht="108">
      <c r="A113" s="204">
        <v>5</v>
      </c>
      <c r="B113" s="170" t="s">
        <v>16</v>
      </c>
      <c r="C113" s="170" t="s">
        <v>141</v>
      </c>
      <c r="D113" s="163"/>
      <c r="E113" s="163">
        <v>8000000</v>
      </c>
      <c r="F113" s="163">
        <v>8000000</v>
      </c>
      <c r="G113" s="163"/>
      <c r="H113" s="170" t="s">
        <v>401</v>
      </c>
    </row>
    <row r="114" spans="1:8" s="151" customFormat="1" ht="108">
      <c r="A114" s="204">
        <v>6</v>
      </c>
      <c r="B114" s="170" t="s">
        <v>134</v>
      </c>
      <c r="C114" s="170" t="s">
        <v>135</v>
      </c>
      <c r="D114" s="163"/>
      <c r="E114" s="163">
        <v>70000000</v>
      </c>
      <c r="F114" s="163">
        <v>70000000</v>
      </c>
      <c r="G114" s="163">
        <f>E114-F114</f>
        <v>0</v>
      </c>
      <c r="H114" s="164" t="s">
        <v>136</v>
      </c>
    </row>
    <row r="115" spans="1:8" s="151" customFormat="1" ht="108">
      <c r="A115" s="204">
        <v>7</v>
      </c>
      <c r="B115" s="170" t="s">
        <v>134</v>
      </c>
      <c r="C115" s="170" t="s">
        <v>137</v>
      </c>
      <c r="D115" s="163"/>
      <c r="E115" s="163">
        <v>5000000</v>
      </c>
      <c r="F115" s="163">
        <v>5000000</v>
      </c>
      <c r="G115" s="163">
        <f>E115-F115</f>
        <v>0</v>
      </c>
      <c r="H115" s="170" t="s">
        <v>367</v>
      </c>
    </row>
    <row r="116" spans="1:8" s="151" customFormat="1">
      <c r="A116" s="153"/>
      <c r="B116" s="167" t="s">
        <v>144</v>
      </c>
      <c r="C116" s="167"/>
      <c r="D116" s="166">
        <f>SUM(D109:D115)</f>
        <v>0</v>
      </c>
      <c r="E116" s="166">
        <f>SUM(E109:E115)</f>
        <v>106000000</v>
      </c>
      <c r="F116" s="166">
        <f>SUM(F109:F115)</f>
        <v>101000000</v>
      </c>
      <c r="G116" s="166">
        <f>SUM(G109:G115)</f>
        <v>5000000</v>
      </c>
      <c r="H116" s="176"/>
    </row>
    <row r="117" spans="1:8" s="151" customFormat="1">
      <c r="A117" s="153"/>
      <c r="B117" s="154" t="s">
        <v>45</v>
      </c>
      <c r="C117" s="154"/>
      <c r="D117" s="166"/>
      <c r="E117" s="166"/>
      <c r="F117" s="166"/>
      <c r="G117" s="166"/>
      <c r="H117" s="176"/>
    </row>
    <row r="118" spans="1:8" s="151" customFormat="1" ht="75.75" customHeight="1">
      <c r="A118" s="153">
        <v>1</v>
      </c>
      <c r="B118" s="170" t="s">
        <v>19</v>
      </c>
      <c r="C118" s="170" t="s">
        <v>145</v>
      </c>
      <c r="D118" s="183"/>
      <c r="E118" s="209">
        <v>63147800</v>
      </c>
      <c r="F118" s="163">
        <v>63147800</v>
      </c>
      <c r="G118" s="163">
        <v>0</v>
      </c>
      <c r="H118" s="164" t="s">
        <v>146</v>
      </c>
    </row>
    <row r="119" spans="1:8" s="151" customFormat="1">
      <c r="A119" s="210" t="s">
        <v>49</v>
      </c>
      <c r="B119" s="211"/>
      <c r="C119" s="212"/>
      <c r="D119" s="183"/>
      <c r="E119" s="209"/>
      <c r="F119" s="163"/>
      <c r="G119" s="163"/>
      <c r="H119" s="164"/>
    </row>
    <row r="120" spans="1:8" s="151" customFormat="1" ht="90.75" customHeight="1">
      <c r="A120" s="151">
        <v>1</v>
      </c>
      <c r="B120" s="170" t="s">
        <v>46</v>
      </c>
      <c r="C120" s="170" t="s">
        <v>147</v>
      </c>
      <c r="D120" s="183"/>
      <c r="E120" s="209">
        <v>85854481.709999993</v>
      </c>
      <c r="F120" s="163">
        <v>85854481.709999993</v>
      </c>
      <c r="G120" s="163">
        <f>E120-F120</f>
        <v>0</v>
      </c>
      <c r="H120" s="170" t="s">
        <v>148</v>
      </c>
    </row>
    <row r="121" spans="1:8">
      <c r="A121" s="153"/>
      <c r="B121" s="191"/>
      <c r="C121" s="191"/>
      <c r="D121" s="186"/>
      <c r="E121" s="186">
        <f>E120+E118</f>
        <v>149002281.70999998</v>
      </c>
      <c r="F121" s="186">
        <f>F120+F118</f>
        <v>149002281.70999998</v>
      </c>
      <c r="G121" s="186"/>
      <c r="H121" s="170"/>
    </row>
    <row r="122" spans="1:8">
      <c r="A122" s="178"/>
      <c r="B122" s="154" t="s">
        <v>149</v>
      </c>
      <c r="C122" s="154"/>
      <c r="D122" s="168"/>
      <c r="E122" s="154"/>
      <c r="F122" s="154"/>
      <c r="G122" s="154"/>
      <c r="H122" s="154"/>
    </row>
    <row r="123" spans="1:8" ht="120.75" customHeight="1">
      <c r="A123" s="153">
        <v>1</v>
      </c>
      <c r="B123" s="164" t="s">
        <v>11</v>
      </c>
      <c r="C123" s="170" t="s">
        <v>123</v>
      </c>
      <c r="D123" s="163"/>
      <c r="E123" s="163">
        <v>50000000</v>
      </c>
      <c r="F123" s="163">
        <v>12000000</v>
      </c>
      <c r="G123" s="163">
        <f>E123-F123</f>
        <v>38000000</v>
      </c>
      <c r="H123" s="164" t="s">
        <v>532</v>
      </c>
    </row>
    <row r="124" spans="1:8" ht="108">
      <c r="A124" s="153">
        <v>2</v>
      </c>
      <c r="B124" s="164" t="s">
        <v>31</v>
      </c>
      <c r="C124" s="170" t="s">
        <v>150</v>
      </c>
      <c r="D124" s="163"/>
      <c r="E124" s="163">
        <v>40000000</v>
      </c>
      <c r="F124" s="163">
        <f>E124</f>
        <v>40000000</v>
      </c>
      <c r="G124" s="163">
        <f>E124-F124</f>
        <v>0</v>
      </c>
      <c r="H124" s="164" t="s">
        <v>151</v>
      </c>
    </row>
    <row r="125" spans="1:8">
      <c r="A125" s="153"/>
      <c r="B125" s="154" t="s">
        <v>152</v>
      </c>
      <c r="C125" s="154"/>
      <c r="D125" s="166"/>
      <c r="E125" s="166">
        <f>SUM(E123:E124)</f>
        <v>90000000</v>
      </c>
      <c r="F125" s="166">
        <f>SUM(F123:F124)</f>
        <v>52000000</v>
      </c>
      <c r="G125" s="166">
        <f t="shared" ref="G125" si="11">SUM(G123)</f>
        <v>38000000</v>
      </c>
      <c r="H125" s="163"/>
    </row>
    <row r="126" spans="1:8" s="148" customFormat="1">
      <c r="A126" s="153"/>
      <c r="B126" s="154" t="s">
        <v>59</v>
      </c>
      <c r="C126" s="154"/>
      <c r="D126" s="213"/>
      <c r="E126" s="213">
        <f>E125+E121+E116+E106+E96+E90</f>
        <v>1891802281.71</v>
      </c>
      <c r="F126" s="213">
        <f>F125+F121+F116+F106+F96+F90</f>
        <v>1573802281.71</v>
      </c>
      <c r="G126" s="213">
        <f>G125+G121+G116+G106+G96+G90</f>
        <v>318000000</v>
      </c>
      <c r="H126" s="176"/>
    </row>
    <row r="127" spans="1:8" s="148" customFormat="1">
      <c r="A127" s="156" t="s">
        <v>80</v>
      </c>
      <c r="B127" s="160"/>
      <c r="C127" s="160"/>
      <c r="D127" s="172"/>
      <c r="E127" s="172"/>
      <c r="F127" s="172"/>
      <c r="G127" s="172"/>
      <c r="H127" s="170"/>
    </row>
    <row r="128" spans="1:8">
      <c r="A128" s="169"/>
      <c r="B128" s="154" t="s">
        <v>61</v>
      </c>
      <c r="C128" s="154"/>
      <c r="D128" s="168"/>
      <c r="E128" s="154"/>
      <c r="F128" s="154"/>
      <c r="G128" s="154"/>
      <c r="H128" s="154"/>
    </row>
    <row r="129" spans="1:10">
      <c r="A129" s="178"/>
      <c r="B129" s="154" t="s">
        <v>62</v>
      </c>
      <c r="C129" s="154"/>
      <c r="D129" s="168"/>
      <c r="E129" s="154"/>
      <c r="F129" s="154"/>
      <c r="G129" s="154"/>
      <c r="H129" s="154"/>
    </row>
    <row r="130" spans="1:10" ht="180">
      <c r="A130" s="178">
        <v>1</v>
      </c>
      <c r="B130" s="170" t="s">
        <v>83</v>
      </c>
      <c r="C130" s="170" t="s">
        <v>153</v>
      </c>
      <c r="D130" s="163"/>
      <c r="E130" s="163">
        <v>30000000</v>
      </c>
      <c r="F130" s="163">
        <v>30000000</v>
      </c>
      <c r="G130" s="163">
        <f>E130-F130</f>
        <v>0</v>
      </c>
      <c r="H130" s="164" t="s">
        <v>154</v>
      </c>
    </row>
    <row r="131" spans="1:10" s="148" customFormat="1" ht="126">
      <c r="A131" s="178">
        <v>2</v>
      </c>
      <c r="B131" s="170" t="s">
        <v>11</v>
      </c>
      <c r="C131" s="170" t="s">
        <v>155</v>
      </c>
      <c r="D131" s="163"/>
      <c r="E131" s="163">
        <v>20000000</v>
      </c>
      <c r="F131" s="163">
        <v>20000000</v>
      </c>
      <c r="G131" s="163">
        <f t="shared" ref="G131:G135" si="12">E131-F131</f>
        <v>0</v>
      </c>
      <c r="H131" s="164" t="s">
        <v>156</v>
      </c>
    </row>
    <row r="132" spans="1:10" s="148" customFormat="1" ht="126">
      <c r="A132" s="178">
        <v>3</v>
      </c>
      <c r="B132" s="170" t="s">
        <v>31</v>
      </c>
      <c r="C132" s="170" t="s">
        <v>157</v>
      </c>
      <c r="D132" s="163"/>
      <c r="E132" s="163">
        <v>40000000</v>
      </c>
      <c r="F132" s="163">
        <v>40000000</v>
      </c>
      <c r="G132" s="163">
        <f t="shared" si="12"/>
        <v>0</v>
      </c>
      <c r="H132" s="164" t="s">
        <v>156</v>
      </c>
    </row>
    <row r="133" spans="1:10" s="148" customFormat="1" ht="162">
      <c r="A133" s="178">
        <v>4</v>
      </c>
      <c r="B133" s="170" t="s">
        <v>33</v>
      </c>
      <c r="C133" s="170" t="s">
        <v>158</v>
      </c>
      <c r="D133" s="163"/>
      <c r="E133" s="163">
        <v>40000000</v>
      </c>
      <c r="F133" s="163">
        <v>40000000</v>
      </c>
      <c r="G133" s="163">
        <f t="shared" si="12"/>
        <v>0</v>
      </c>
      <c r="H133" s="164" t="s">
        <v>156</v>
      </c>
      <c r="J133" s="214"/>
    </row>
    <row r="134" spans="1:10" s="151" customFormat="1" ht="126">
      <c r="A134" s="178">
        <v>5</v>
      </c>
      <c r="B134" s="170" t="s">
        <v>24</v>
      </c>
      <c r="C134" s="170" t="s">
        <v>159</v>
      </c>
      <c r="D134" s="163"/>
      <c r="E134" s="163">
        <v>40000000</v>
      </c>
      <c r="F134" s="163">
        <v>40000000</v>
      </c>
      <c r="G134" s="163">
        <f t="shared" si="12"/>
        <v>0</v>
      </c>
      <c r="H134" s="164" t="s">
        <v>156</v>
      </c>
      <c r="J134" s="215"/>
    </row>
    <row r="135" spans="1:10" s="148" customFormat="1" ht="144">
      <c r="A135" s="178">
        <v>6</v>
      </c>
      <c r="B135" s="170" t="s">
        <v>33</v>
      </c>
      <c r="C135" s="170" t="s">
        <v>160</v>
      </c>
      <c r="D135" s="163"/>
      <c r="E135" s="163">
        <v>40000000</v>
      </c>
      <c r="F135" s="163">
        <v>40000000</v>
      </c>
      <c r="G135" s="163">
        <f t="shared" si="12"/>
        <v>0</v>
      </c>
      <c r="H135" s="164" t="s">
        <v>156</v>
      </c>
    </row>
    <row r="136" spans="1:10" s="148" customFormat="1">
      <c r="A136" s="153"/>
      <c r="B136" s="167" t="s">
        <v>65</v>
      </c>
      <c r="C136" s="167"/>
      <c r="D136" s="166"/>
      <c r="E136" s="166">
        <f>SUM(E130:E135)</f>
        <v>210000000</v>
      </c>
      <c r="F136" s="166">
        <f>SUM(F130:F135)</f>
        <v>210000000</v>
      </c>
      <c r="G136" s="166">
        <f>SUM(G130:G135)</f>
        <v>0</v>
      </c>
      <c r="H136" s="170"/>
    </row>
    <row r="137" spans="1:10" s="148" customFormat="1">
      <c r="A137" s="153"/>
      <c r="B137" s="156"/>
      <c r="C137" s="156"/>
      <c r="D137" s="166"/>
      <c r="E137" s="166"/>
      <c r="F137" s="166"/>
      <c r="G137" s="166"/>
      <c r="H137" s="170"/>
    </row>
    <row r="138" spans="1:10">
      <c r="A138" s="165"/>
      <c r="B138" s="154" t="s">
        <v>30</v>
      </c>
      <c r="C138" s="154"/>
      <c r="D138" s="168"/>
      <c r="E138" s="154"/>
      <c r="F138" s="154"/>
      <c r="G138" s="154"/>
      <c r="H138" s="154"/>
    </row>
    <row r="139" spans="1:10" ht="108">
      <c r="A139" s="174">
        <v>1</v>
      </c>
      <c r="B139" s="170" t="s">
        <v>31</v>
      </c>
      <c r="C139" s="170" t="s">
        <v>161</v>
      </c>
      <c r="D139" s="163"/>
      <c r="E139" s="163">
        <v>450000000</v>
      </c>
      <c r="F139" s="163">
        <v>450000000</v>
      </c>
      <c r="G139" s="163">
        <f>E139-F139</f>
        <v>0</v>
      </c>
      <c r="H139" s="164" t="s">
        <v>360</v>
      </c>
    </row>
    <row r="140" spans="1:10">
      <c r="A140" s="153"/>
      <c r="B140" s="167" t="s">
        <v>78</v>
      </c>
      <c r="C140" s="167"/>
      <c r="D140" s="166">
        <f>D139</f>
        <v>0</v>
      </c>
      <c r="E140" s="166">
        <f t="shared" ref="E140:G140" si="13">E139</f>
        <v>450000000</v>
      </c>
      <c r="F140" s="166">
        <f t="shared" si="13"/>
        <v>450000000</v>
      </c>
      <c r="G140" s="166">
        <f t="shared" si="13"/>
        <v>0</v>
      </c>
      <c r="H140" s="160"/>
    </row>
    <row r="141" spans="1:10">
      <c r="A141" s="156"/>
      <c r="B141" s="170"/>
      <c r="C141" s="170"/>
      <c r="D141" s="172"/>
      <c r="E141" s="172"/>
      <c r="F141" s="172"/>
      <c r="G141" s="172"/>
      <c r="H141" s="170"/>
    </row>
    <row r="142" spans="1:10">
      <c r="A142" s="169"/>
      <c r="B142" s="154" t="s">
        <v>162</v>
      </c>
      <c r="C142" s="154"/>
      <c r="D142" s="168"/>
      <c r="E142" s="154"/>
      <c r="F142" s="154"/>
      <c r="G142" s="154"/>
      <c r="H142" s="154"/>
    </row>
    <row r="143" spans="1:10" ht="120.75" customHeight="1">
      <c r="A143" s="169">
        <v>1</v>
      </c>
      <c r="B143" s="176" t="s">
        <v>19</v>
      </c>
      <c r="C143" s="176" t="s">
        <v>163</v>
      </c>
      <c r="D143" s="163"/>
      <c r="E143" s="163">
        <v>58943000</v>
      </c>
      <c r="F143" s="163">
        <v>0</v>
      </c>
      <c r="G143" s="163">
        <f>E143-F143</f>
        <v>58943000</v>
      </c>
      <c r="H143" s="170" t="s">
        <v>164</v>
      </c>
      <c r="J143" s="177"/>
    </row>
    <row r="144" spans="1:10" ht="90">
      <c r="A144" s="156">
        <v>2</v>
      </c>
      <c r="B144" s="170" t="s">
        <v>165</v>
      </c>
      <c r="C144" s="170" t="s">
        <v>166</v>
      </c>
      <c r="D144" s="163"/>
      <c r="E144" s="163">
        <v>518289000</v>
      </c>
      <c r="F144" s="163">
        <v>364246717.17000002</v>
      </c>
      <c r="G144" s="163">
        <f>E144-F144</f>
        <v>154042282.82999998</v>
      </c>
      <c r="H144" s="164" t="s">
        <v>167</v>
      </c>
    </row>
    <row r="145" spans="1:10">
      <c r="A145" s="156"/>
      <c r="B145" s="154" t="s">
        <v>168</v>
      </c>
      <c r="C145" s="154"/>
      <c r="D145" s="166">
        <f>SUM(D143:D144)</f>
        <v>0</v>
      </c>
      <c r="E145" s="166">
        <f>SUM(E143:E144)</f>
        <v>577232000</v>
      </c>
      <c r="F145" s="166">
        <f>SUM(F143:F144)</f>
        <v>364246717.17000002</v>
      </c>
      <c r="G145" s="166">
        <f>SUM(G143:G144)</f>
        <v>212985282.82999998</v>
      </c>
      <c r="H145" s="170"/>
      <c r="J145" s="184"/>
    </row>
    <row r="146" spans="1:10">
      <c r="A146" s="156"/>
      <c r="B146" s="154" t="s">
        <v>79</v>
      </c>
      <c r="C146" s="154"/>
      <c r="D146" s="166">
        <f>D145+D140+D136</f>
        <v>0</v>
      </c>
      <c r="E146" s="166">
        <f>E145+E140+E136</f>
        <v>1237232000</v>
      </c>
      <c r="F146" s="166">
        <f>F145+F140+F136</f>
        <v>1024246717.1700001</v>
      </c>
      <c r="G146" s="166">
        <f>G145+G140+G136</f>
        <v>212985282.82999998</v>
      </c>
      <c r="H146" s="170"/>
    </row>
    <row r="147" spans="1:10">
      <c r="A147" s="216"/>
      <c r="B147" s="217"/>
      <c r="C147" s="218"/>
      <c r="D147" s="166"/>
      <c r="E147" s="166">
        <v>480114509.99000001</v>
      </c>
      <c r="F147" s="166"/>
      <c r="G147" s="166"/>
      <c r="H147" s="170"/>
    </row>
    <row r="148" spans="1:10">
      <c r="A148" s="219" t="s">
        <v>169</v>
      </c>
      <c r="B148" s="220"/>
      <c r="C148" s="221"/>
      <c r="D148" s="166"/>
      <c r="E148" s="166">
        <f>E146+E147</f>
        <v>1717346509.99</v>
      </c>
      <c r="F148" s="166"/>
      <c r="G148" s="166"/>
      <c r="H148" s="170"/>
      <c r="J148" s="184"/>
    </row>
    <row r="149" spans="1:10">
      <c r="A149" s="190"/>
      <c r="B149" s="160"/>
      <c r="C149" s="160"/>
      <c r="D149" s="191"/>
      <c r="E149" s="160"/>
      <c r="F149" s="160"/>
      <c r="G149" s="160"/>
      <c r="H149" s="160"/>
    </row>
    <row r="150" spans="1:10">
      <c r="A150" s="178"/>
      <c r="B150" s="154" t="s">
        <v>81</v>
      </c>
      <c r="C150" s="154"/>
      <c r="D150" s="168"/>
      <c r="E150" s="154"/>
      <c r="F150" s="154"/>
      <c r="G150" s="154"/>
      <c r="H150" s="154"/>
    </row>
    <row r="151" spans="1:10" s="148" customFormat="1" ht="144">
      <c r="A151" s="178">
        <v>1</v>
      </c>
      <c r="B151" s="170" t="s">
        <v>127</v>
      </c>
      <c r="C151" s="164" t="s">
        <v>171</v>
      </c>
      <c r="D151" s="222"/>
      <c r="E151" s="222">
        <v>62800000</v>
      </c>
      <c r="F151" s="222">
        <v>62800000</v>
      </c>
      <c r="G151" s="222">
        <f>E151-F151</f>
        <v>0</v>
      </c>
      <c r="H151" s="164" t="s">
        <v>28</v>
      </c>
    </row>
    <row r="152" spans="1:10" ht="126">
      <c r="A152" s="178">
        <v>2</v>
      </c>
      <c r="B152" s="170" t="s">
        <v>127</v>
      </c>
      <c r="C152" s="164" t="s">
        <v>172</v>
      </c>
      <c r="D152" s="222"/>
      <c r="E152" s="222"/>
      <c r="F152" s="222"/>
      <c r="G152" s="222"/>
      <c r="H152" s="164" t="s">
        <v>28</v>
      </c>
    </row>
    <row r="153" spans="1:10" s="151" customFormat="1" ht="108">
      <c r="A153" s="178">
        <v>3</v>
      </c>
      <c r="B153" s="170" t="s">
        <v>173</v>
      </c>
      <c r="C153" s="164" t="s">
        <v>174</v>
      </c>
      <c r="D153" s="222"/>
      <c r="E153" s="222">
        <v>78800000</v>
      </c>
      <c r="F153" s="222">
        <v>78800000</v>
      </c>
      <c r="G153" s="222">
        <f>E153-F153</f>
        <v>0</v>
      </c>
      <c r="H153" s="164" t="s">
        <v>28</v>
      </c>
    </row>
    <row r="154" spans="1:10" s="151" customFormat="1" ht="108">
      <c r="A154" s="178">
        <v>4</v>
      </c>
      <c r="B154" s="170" t="s">
        <v>173</v>
      </c>
      <c r="C154" s="164" t="s">
        <v>175</v>
      </c>
      <c r="D154" s="222"/>
      <c r="E154" s="222"/>
      <c r="F154" s="222"/>
      <c r="G154" s="222"/>
      <c r="H154" s="170" t="s">
        <v>176</v>
      </c>
    </row>
    <row r="155" spans="1:10" s="151" customFormat="1" ht="108">
      <c r="A155" s="178">
        <v>5</v>
      </c>
      <c r="B155" s="170" t="s">
        <v>73</v>
      </c>
      <c r="C155" s="164" t="s">
        <v>177</v>
      </c>
      <c r="D155" s="222"/>
      <c r="E155" s="222">
        <v>100800000</v>
      </c>
      <c r="F155" s="222">
        <v>100800000</v>
      </c>
      <c r="G155" s="222">
        <f>E155-F155</f>
        <v>0</v>
      </c>
      <c r="H155" s="164" t="s">
        <v>28</v>
      </c>
    </row>
    <row r="156" spans="1:10" s="151" customFormat="1" ht="108">
      <c r="A156" s="178">
        <v>6</v>
      </c>
      <c r="B156" s="170" t="s">
        <v>73</v>
      </c>
      <c r="C156" s="164" t="s">
        <v>178</v>
      </c>
      <c r="D156" s="222"/>
      <c r="E156" s="222"/>
      <c r="F156" s="222"/>
      <c r="G156" s="222"/>
      <c r="H156" s="164" t="s">
        <v>28</v>
      </c>
    </row>
    <row r="157" spans="1:10" s="148" customFormat="1">
      <c r="A157" s="153"/>
      <c r="B157" s="167" t="s">
        <v>179</v>
      </c>
      <c r="C157" s="167"/>
      <c r="D157" s="166"/>
      <c r="E157" s="166">
        <f>E155+E153+E151</f>
        <v>242400000</v>
      </c>
      <c r="F157" s="166">
        <f>F155+F153+F151</f>
        <v>242400000</v>
      </c>
      <c r="G157" s="166">
        <f>G155+G153+G151</f>
        <v>0</v>
      </c>
      <c r="H157" s="170"/>
    </row>
    <row r="158" spans="1:10">
      <c r="A158" s="153"/>
      <c r="B158" s="156"/>
      <c r="C158" s="156"/>
      <c r="D158" s="166"/>
      <c r="E158" s="166"/>
      <c r="F158" s="166"/>
      <c r="G158" s="166"/>
      <c r="H158" s="170"/>
    </row>
    <row r="159" spans="1:10">
      <c r="A159" s="178"/>
      <c r="B159" s="154" t="s">
        <v>180</v>
      </c>
      <c r="C159" s="154"/>
      <c r="D159" s="168"/>
      <c r="E159" s="154"/>
      <c r="F159" s="154"/>
      <c r="G159" s="154"/>
      <c r="H159" s="154"/>
    </row>
    <row r="160" spans="1:10" s="148" customFormat="1" ht="144">
      <c r="A160" s="178">
        <v>1</v>
      </c>
      <c r="B160" s="170" t="s">
        <v>83</v>
      </c>
      <c r="C160" s="170" t="s">
        <v>181</v>
      </c>
      <c r="D160" s="163"/>
      <c r="E160" s="163">
        <v>350000000</v>
      </c>
      <c r="F160" s="163">
        <v>350000000</v>
      </c>
      <c r="G160" s="163">
        <v>0</v>
      </c>
      <c r="H160" s="164" t="s">
        <v>182</v>
      </c>
    </row>
    <row r="161" spans="1:8" s="148" customFormat="1" ht="216">
      <c r="A161" s="178">
        <v>2</v>
      </c>
      <c r="B161" s="170" t="s">
        <v>31</v>
      </c>
      <c r="C161" s="170" t="s">
        <v>183</v>
      </c>
      <c r="D161" s="163"/>
      <c r="E161" s="163">
        <v>350000000</v>
      </c>
      <c r="F161" s="163">
        <v>350000000</v>
      </c>
      <c r="G161" s="179">
        <v>0</v>
      </c>
      <c r="H161" s="164" t="s">
        <v>184</v>
      </c>
    </row>
    <row r="162" spans="1:8" ht="90">
      <c r="A162" s="178">
        <v>3</v>
      </c>
      <c r="B162" s="170" t="s">
        <v>31</v>
      </c>
      <c r="C162" s="164" t="s">
        <v>185</v>
      </c>
      <c r="D162" s="163"/>
      <c r="E162" s="163">
        <v>1586990000</v>
      </c>
      <c r="F162" s="163">
        <v>1586990000</v>
      </c>
      <c r="G162" s="163">
        <f>E162-F162</f>
        <v>0</v>
      </c>
      <c r="H162" s="164" t="s">
        <v>186</v>
      </c>
    </row>
    <row r="163" spans="1:8" s="148" customFormat="1" ht="126">
      <c r="A163" s="178">
        <v>4</v>
      </c>
      <c r="B163" s="170" t="s">
        <v>83</v>
      </c>
      <c r="C163" s="170" t="s">
        <v>187</v>
      </c>
      <c r="D163" s="163"/>
      <c r="E163" s="163">
        <v>95000000</v>
      </c>
      <c r="F163" s="163">
        <v>95000000</v>
      </c>
      <c r="G163" s="163">
        <f>E163-F163</f>
        <v>0</v>
      </c>
      <c r="H163" s="164" t="s">
        <v>361</v>
      </c>
    </row>
    <row r="164" spans="1:8" s="148" customFormat="1" ht="83.25" customHeight="1">
      <c r="A164" s="178">
        <v>5</v>
      </c>
      <c r="B164" s="170" t="s">
        <v>33</v>
      </c>
      <c r="C164" s="170" t="s">
        <v>188</v>
      </c>
      <c r="D164" s="163"/>
      <c r="E164" s="163">
        <v>95000000</v>
      </c>
      <c r="F164" s="163">
        <v>95000000</v>
      </c>
      <c r="G164" s="163">
        <f>E164-F164</f>
        <v>0</v>
      </c>
      <c r="H164" s="164" t="s">
        <v>362</v>
      </c>
    </row>
    <row r="165" spans="1:8" s="148" customFormat="1">
      <c r="A165" s="164"/>
      <c r="B165" s="171" t="s">
        <v>97</v>
      </c>
      <c r="C165" s="171"/>
      <c r="D165" s="166">
        <f>SUM(D160:D164)</f>
        <v>0</v>
      </c>
      <c r="E165" s="166">
        <f t="shared" ref="E165:G165" si="14">SUM(E160:E164)</f>
        <v>2476990000</v>
      </c>
      <c r="F165" s="166">
        <f t="shared" si="14"/>
        <v>2476990000</v>
      </c>
      <c r="G165" s="166">
        <f t="shared" si="14"/>
        <v>0</v>
      </c>
      <c r="H165" s="164"/>
    </row>
    <row r="166" spans="1:8" s="223" customFormat="1">
      <c r="A166" s="185"/>
      <c r="B166" s="171" t="s">
        <v>347</v>
      </c>
      <c r="C166" s="171"/>
      <c r="D166" s="166">
        <f>D165+D157</f>
        <v>0</v>
      </c>
      <c r="E166" s="166">
        <f t="shared" ref="E166:G166" si="15">E165+E157</f>
        <v>2719390000</v>
      </c>
      <c r="F166" s="166">
        <f t="shared" si="15"/>
        <v>2719390000</v>
      </c>
      <c r="G166" s="166">
        <f t="shared" si="15"/>
        <v>0</v>
      </c>
      <c r="H166" s="162"/>
    </row>
    <row r="167" spans="1:8">
      <c r="A167" s="197"/>
      <c r="B167" s="171" t="s">
        <v>349</v>
      </c>
      <c r="C167" s="171"/>
      <c r="D167" s="198">
        <f>D166+D146+D126</f>
        <v>0</v>
      </c>
      <c r="E167" s="198">
        <f>E166+E146+E126</f>
        <v>5848424281.71</v>
      </c>
      <c r="F167" s="198">
        <f>F166+F146+F126</f>
        <v>5317438998.8800001</v>
      </c>
      <c r="G167" s="198">
        <f>G166+G146+G126</f>
        <v>530985282.82999998</v>
      </c>
      <c r="H167" s="156"/>
    </row>
    <row r="168" spans="1:8" s="148" customFormat="1">
      <c r="A168" s="185"/>
      <c r="B168" s="224" t="s">
        <v>348</v>
      </c>
      <c r="C168" s="225"/>
      <c r="D168" s="198"/>
      <c r="E168" s="198">
        <f>E167+E75</f>
        <v>7796983977.8099995</v>
      </c>
      <c r="F168" s="198">
        <f>F167+F75</f>
        <v>7220998696.9799995</v>
      </c>
      <c r="G168" s="198">
        <f>G167+G75</f>
        <v>575985282.82999992</v>
      </c>
      <c r="H168" s="156"/>
    </row>
    <row r="169" spans="1:8" s="148" customFormat="1">
      <c r="A169" s="226" t="s">
        <v>170</v>
      </c>
      <c r="B169" s="185"/>
      <c r="C169" s="185"/>
      <c r="D169" s="191"/>
      <c r="E169" s="227"/>
      <c r="F169" s="228"/>
      <c r="G169" s="156"/>
      <c r="H169" s="156"/>
    </row>
    <row r="170" spans="1:8">
      <c r="A170" s="164"/>
      <c r="B170" s="224" t="s">
        <v>339</v>
      </c>
      <c r="C170" s="225"/>
      <c r="D170" s="166"/>
      <c r="E170" s="166"/>
      <c r="F170" s="166"/>
      <c r="G170" s="166"/>
      <c r="H170" s="170"/>
    </row>
    <row r="171" spans="1:8">
      <c r="A171" s="197"/>
      <c r="B171" s="197" t="s">
        <v>343</v>
      </c>
      <c r="C171" s="197"/>
      <c r="D171" s="229">
        <v>0</v>
      </c>
      <c r="E171" s="229">
        <f>E168</f>
        <v>7796983977.8099995</v>
      </c>
      <c r="F171" s="229">
        <f>F168</f>
        <v>7220998696.9799995</v>
      </c>
      <c r="G171" s="229">
        <f>G168</f>
        <v>575985282.82999992</v>
      </c>
      <c r="H171" s="230"/>
    </row>
    <row r="172" spans="1:8">
      <c r="A172" s="224" t="s">
        <v>350</v>
      </c>
      <c r="B172" s="231"/>
      <c r="C172" s="225"/>
      <c r="D172" s="229">
        <f>D171</f>
        <v>0</v>
      </c>
      <c r="E172" s="229">
        <f t="shared" ref="E172:G172" si="16">E171</f>
        <v>7796983977.8099995</v>
      </c>
      <c r="F172" s="229">
        <f t="shared" si="16"/>
        <v>7220998696.9799995</v>
      </c>
      <c r="G172" s="229">
        <f t="shared" si="16"/>
        <v>575985282.82999992</v>
      </c>
      <c r="H172" s="230"/>
    </row>
    <row r="173" spans="1:8">
      <c r="A173" s="232" t="s">
        <v>344</v>
      </c>
      <c r="B173" s="233"/>
      <c r="C173" s="233"/>
      <c r="D173" s="233"/>
      <c r="E173" s="233"/>
      <c r="F173" s="233"/>
      <c r="G173" s="233"/>
      <c r="H173" s="234"/>
    </row>
    <row r="174" spans="1:8">
      <c r="A174" s="235" t="s">
        <v>345</v>
      </c>
      <c r="B174" s="236"/>
      <c r="C174" s="236"/>
      <c r="D174" s="236"/>
      <c r="E174" s="236"/>
      <c r="F174" s="236"/>
      <c r="G174" s="236"/>
      <c r="H174" s="237"/>
    </row>
    <row r="175" spans="1:8">
      <c r="A175" s="238" t="s">
        <v>346</v>
      </c>
      <c r="B175" s="239"/>
      <c r="C175" s="239"/>
      <c r="D175" s="239"/>
      <c r="E175" s="239"/>
      <c r="F175" s="239"/>
      <c r="G175" s="239"/>
      <c r="H175" s="240"/>
    </row>
    <row r="178" spans="5:5">
      <c r="E178" s="244"/>
    </row>
  </sheetData>
  <sortState ref="B124:H125">
    <sortCondition ref="B124:B125"/>
  </sortState>
  <mergeCells count="87">
    <mergeCell ref="B165:C165"/>
    <mergeCell ref="B168:C168"/>
    <mergeCell ref="A172:C172"/>
    <mergeCell ref="D151:D152"/>
    <mergeCell ref="D153:D154"/>
    <mergeCell ref="D155:D156"/>
    <mergeCell ref="B170:C170"/>
    <mergeCell ref="B150:H150"/>
    <mergeCell ref="B157:C157"/>
    <mergeCell ref="B159:H159"/>
    <mergeCell ref="B166:C166"/>
    <mergeCell ref="B167:C167"/>
    <mergeCell ref="F151:F152"/>
    <mergeCell ref="F153:F154"/>
    <mergeCell ref="F155:F156"/>
    <mergeCell ref="G151:G152"/>
    <mergeCell ref="G153:G154"/>
    <mergeCell ref="G155:G156"/>
    <mergeCell ref="E151:E152"/>
    <mergeCell ref="E153:E154"/>
    <mergeCell ref="E155:E156"/>
    <mergeCell ref="B138:H138"/>
    <mergeCell ref="B140:C140"/>
    <mergeCell ref="B142:H142"/>
    <mergeCell ref="B145:C145"/>
    <mergeCell ref="B146:C146"/>
    <mergeCell ref="B136:C136"/>
    <mergeCell ref="B98:H98"/>
    <mergeCell ref="B106:C106"/>
    <mergeCell ref="B108:C108"/>
    <mergeCell ref="B116:C116"/>
    <mergeCell ref="B117:C117"/>
    <mergeCell ref="B122:H122"/>
    <mergeCell ref="B125:C125"/>
    <mergeCell ref="B126:C126"/>
    <mergeCell ref="A119:C119"/>
    <mergeCell ref="B91:H91"/>
    <mergeCell ref="B92:H92"/>
    <mergeCell ref="B96:C96"/>
    <mergeCell ref="B128:H128"/>
    <mergeCell ref="B129:H129"/>
    <mergeCell ref="B75:C75"/>
    <mergeCell ref="B77:H77"/>
    <mergeCell ref="B78:H78"/>
    <mergeCell ref="B79:H79"/>
    <mergeCell ref="B90:C90"/>
    <mergeCell ref="B68:C68"/>
    <mergeCell ref="B69:C69"/>
    <mergeCell ref="B71:H71"/>
    <mergeCell ref="B74:C74"/>
    <mergeCell ref="B66:E66"/>
    <mergeCell ref="B53:H53"/>
    <mergeCell ref="B57:C57"/>
    <mergeCell ref="B58:C58"/>
    <mergeCell ref="B60:H60"/>
    <mergeCell ref="B64:C64"/>
    <mergeCell ref="B44:H44"/>
    <mergeCell ref="B45:H45"/>
    <mergeCell ref="B47:C47"/>
    <mergeCell ref="B49:H49"/>
    <mergeCell ref="B51:C51"/>
    <mergeCell ref="A35:H35"/>
    <mergeCell ref="B37:C37"/>
    <mergeCell ref="A39:C39"/>
    <mergeCell ref="B41:C41"/>
    <mergeCell ref="B42:C42"/>
    <mergeCell ref="B28:C28"/>
    <mergeCell ref="B30:C30"/>
    <mergeCell ref="B31:C31"/>
    <mergeCell ref="B33:C33"/>
    <mergeCell ref="B34:C34"/>
    <mergeCell ref="A174:H174"/>
    <mergeCell ref="A173:H173"/>
    <mergeCell ref="A175:H175"/>
    <mergeCell ref="A1:H1"/>
    <mergeCell ref="A2:H2"/>
    <mergeCell ref="B3:H3"/>
    <mergeCell ref="B4:H4"/>
    <mergeCell ref="B5:H5"/>
    <mergeCell ref="B6:H6"/>
    <mergeCell ref="B12:C12"/>
    <mergeCell ref="B13:H13"/>
    <mergeCell ref="B14:H14"/>
    <mergeCell ref="B17:C17"/>
    <mergeCell ref="B19:H19"/>
    <mergeCell ref="B23:C23"/>
    <mergeCell ref="B25:H25"/>
  </mergeCells>
  <phoneticPr fontId="15" type="noConversion"/>
  <pageMargins left="0.7" right="0.7" top="0.75" bottom="0.75" header="0.3" footer="0.3"/>
  <pageSetup paperSize="9" firstPageNumber="6" fitToHeight="0" orientation="landscape" useFirstPageNumber="1" r:id="rId1"/>
  <headerFooter scaleWithDoc="0" alignWithMargins="0"/>
  <rowBreaks count="6" manualBreakCount="6">
    <brk id="22" max="16383" man="1"/>
    <brk id="55" max="16383" man="1"/>
    <brk id="102" max="16383" man="1"/>
    <brk id="136" max="16383" man="1"/>
    <brk id="163" max="16383" man="1"/>
    <brk id="16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17"/>
  <sheetViews>
    <sheetView zoomScale="112" zoomScaleNormal="112" workbookViewId="0">
      <selection activeCell="I8" sqref="I8"/>
    </sheetView>
  </sheetViews>
  <sheetFormatPr defaultColWidth="23.140625" defaultRowHeight="14.25"/>
  <cols>
    <col min="1" max="1" width="3.42578125" style="56" customWidth="1"/>
    <col min="2" max="2" width="12.85546875" style="45" customWidth="1"/>
    <col min="3" max="3" width="22.5703125" style="45" customWidth="1"/>
    <col min="4" max="4" width="15.85546875" style="40" customWidth="1"/>
    <col min="5" max="5" width="17.85546875" style="41" customWidth="1"/>
    <col min="6" max="6" width="15.140625" style="41" customWidth="1"/>
    <col min="7" max="7" width="16.5703125" style="41" customWidth="1"/>
    <col min="8" max="8" width="25.42578125" style="45" customWidth="1"/>
    <col min="9" max="9" width="39.42578125" style="45" customWidth="1"/>
    <col min="10" max="10" width="49.42578125" style="45" customWidth="1"/>
    <col min="11" max="11" width="34" style="45" customWidth="1"/>
    <col min="12" max="183" width="9.140625" style="45" customWidth="1"/>
    <col min="184" max="184" width="23.140625" style="45"/>
    <col min="185" max="185" width="30.85546875" style="46" customWidth="1"/>
    <col min="186" max="16384" width="23.140625" style="46"/>
  </cols>
  <sheetData>
    <row r="1" spans="1:184" s="44" customFormat="1" ht="15">
      <c r="A1" s="132" t="s">
        <v>0</v>
      </c>
      <c r="B1" s="132"/>
      <c r="C1" s="132"/>
      <c r="D1" s="133"/>
      <c r="E1" s="132"/>
      <c r="F1" s="132"/>
      <c r="G1" s="132"/>
      <c r="H1" s="13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row>
    <row r="2" spans="1:184" s="44" customFormat="1" ht="15">
      <c r="A2" s="132" t="s">
        <v>366</v>
      </c>
      <c r="B2" s="132"/>
      <c r="C2" s="132"/>
      <c r="D2" s="133"/>
      <c r="E2" s="132"/>
      <c r="F2" s="132"/>
      <c r="G2" s="132"/>
      <c r="H2" s="132"/>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row>
    <row r="3" spans="1:184" ht="15">
      <c r="A3" s="60"/>
      <c r="B3" s="132" t="s">
        <v>365</v>
      </c>
      <c r="C3" s="132"/>
      <c r="D3" s="133"/>
      <c r="E3" s="132"/>
      <c r="F3" s="132"/>
      <c r="G3" s="132"/>
      <c r="H3" s="132"/>
    </row>
    <row r="4" spans="1:184" ht="15">
      <c r="A4" s="47"/>
      <c r="B4" s="134" t="s">
        <v>298</v>
      </c>
      <c r="C4" s="134"/>
      <c r="D4" s="135"/>
      <c r="E4" s="134"/>
      <c r="F4" s="134"/>
      <c r="G4" s="134"/>
      <c r="H4" s="134"/>
    </row>
    <row r="5" spans="1:184" ht="15">
      <c r="A5" s="47"/>
      <c r="B5" s="134" t="s">
        <v>93</v>
      </c>
      <c r="C5" s="134"/>
      <c r="D5" s="135"/>
      <c r="E5" s="134"/>
      <c r="F5" s="134"/>
      <c r="G5" s="134"/>
      <c r="H5" s="134"/>
    </row>
    <row r="6" spans="1:184" s="45" customFormat="1" ht="45">
      <c r="A6" s="49"/>
      <c r="B6" s="64" t="s">
        <v>4</v>
      </c>
      <c r="C6" s="64" t="s">
        <v>5</v>
      </c>
      <c r="D6" s="67" t="s">
        <v>6</v>
      </c>
      <c r="E6" s="67" t="s">
        <v>7</v>
      </c>
      <c r="F6" s="67" t="s">
        <v>8</v>
      </c>
      <c r="G6" s="67" t="s">
        <v>9</v>
      </c>
      <c r="H6" s="64" t="s">
        <v>10</v>
      </c>
    </row>
    <row r="7" spans="1:184" ht="15">
      <c r="A7" s="47"/>
      <c r="B7" s="134" t="s">
        <v>338</v>
      </c>
      <c r="C7" s="134"/>
      <c r="D7" s="135"/>
      <c r="E7" s="134"/>
      <c r="F7" s="134"/>
      <c r="G7" s="134"/>
      <c r="H7" s="134"/>
    </row>
    <row r="8" spans="1:184" ht="74.45" customHeight="1">
      <c r="A8" s="47">
        <v>1</v>
      </c>
      <c r="B8" s="49" t="s">
        <v>24</v>
      </c>
      <c r="C8" s="49" t="s">
        <v>397</v>
      </c>
      <c r="D8" s="57"/>
      <c r="E8" s="57">
        <v>40000000</v>
      </c>
      <c r="F8" s="57">
        <v>0</v>
      </c>
      <c r="G8" s="57">
        <f>E8-F8</f>
        <v>40000000</v>
      </c>
      <c r="H8" s="49" t="s">
        <v>398</v>
      </c>
    </row>
    <row r="9" spans="1:184" ht="15">
      <c r="A9" s="47"/>
      <c r="B9" s="134" t="s">
        <v>339</v>
      </c>
      <c r="C9" s="134"/>
      <c r="D9" s="37">
        <f>SUM(D8)</f>
        <v>0</v>
      </c>
      <c r="E9" s="37">
        <f t="shared" ref="E9:G9" si="0">SUM(E8)</f>
        <v>40000000</v>
      </c>
      <c r="F9" s="37">
        <f t="shared" si="0"/>
        <v>0</v>
      </c>
      <c r="G9" s="37">
        <f t="shared" si="0"/>
        <v>40000000</v>
      </c>
      <c r="H9" s="49"/>
    </row>
    <row r="10" spans="1:184" ht="15">
      <c r="A10" s="47"/>
      <c r="B10" s="59"/>
      <c r="C10" s="59"/>
      <c r="D10" s="35"/>
      <c r="E10" s="35"/>
      <c r="F10" s="35"/>
      <c r="G10" s="35"/>
      <c r="H10" s="49"/>
    </row>
    <row r="11" spans="1:184" ht="27.6" customHeight="1">
      <c r="A11" s="140" t="s">
        <v>350</v>
      </c>
      <c r="B11" s="141"/>
      <c r="C11" s="142"/>
      <c r="D11" s="39">
        <f>D9</f>
        <v>0</v>
      </c>
      <c r="E11" s="39">
        <f t="shared" ref="E11:G11" si="1">E9</f>
        <v>40000000</v>
      </c>
      <c r="F11" s="39">
        <f t="shared" si="1"/>
        <v>0</v>
      </c>
      <c r="G11" s="39">
        <f t="shared" si="1"/>
        <v>40000000</v>
      </c>
      <c r="H11" s="55"/>
    </row>
    <row r="12" spans="1:184" ht="17.45" customHeight="1">
      <c r="A12" s="137" t="s">
        <v>344</v>
      </c>
      <c r="B12" s="138"/>
      <c r="C12" s="138"/>
      <c r="D12" s="138"/>
      <c r="E12" s="138"/>
      <c r="F12" s="138"/>
      <c r="G12" s="138"/>
      <c r="H12" s="139"/>
    </row>
    <row r="13" spans="1:184" ht="17.45" customHeight="1">
      <c r="A13" s="126" t="s">
        <v>345</v>
      </c>
      <c r="B13" s="127"/>
      <c r="C13" s="127"/>
      <c r="D13" s="127"/>
      <c r="E13" s="127"/>
      <c r="F13" s="127"/>
      <c r="G13" s="127"/>
      <c r="H13" s="128"/>
    </row>
    <row r="14" spans="1:184" ht="18" customHeight="1">
      <c r="A14" s="129" t="s">
        <v>346</v>
      </c>
      <c r="B14" s="130"/>
      <c r="C14" s="130"/>
      <c r="D14" s="130"/>
      <c r="E14" s="130"/>
      <c r="F14" s="130"/>
      <c r="G14" s="130"/>
      <c r="H14" s="131"/>
    </row>
    <row r="17" spans="5:5" ht="15">
      <c r="E17" s="42"/>
    </row>
  </sheetData>
  <mergeCells count="11">
    <mergeCell ref="A1:H1"/>
    <mergeCell ref="A2:H2"/>
    <mergeCell ref="B3:H3"/>
    <mergeCell ref="B4:H4"/>
    <mergeCell ref="B5:H5"/>
    <mergeCell ref="A11:C11"/>
    <mergeCell ref="A12:H12"/>
    <mergeCell ref="A13:H13"/>
    <mergeCell ref="A14:H14"/>
    <mergeCell ref="B7:H7"/>
    <mergeCell ref="B9:C9"/>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21"/>
  <sheetViews>
    <sheetView topLeftCell="A12" zoomScale="80" zoomScaleNormal="80" workbookViewId="0">
      <selection activeCell="I11" sqref="I11"/>
    </sheetView>
  </sheetViews>
  <sheetFormatPr defaultColWidth="23.140625" defaultRowHeight="14.25"/>
  <cols>
    <col min="1" max="1" width="3.42578125" style="56" customWidth="1"/>
    <col min="2" max="2" width="13.85546875" style="45" customWidth="1"/>
    <col min="3" max="3" width="20.42578125" style="45" customWidth="1"/>
    <col min="4" max="4" width="18.85546875" style="40" customWidth="1"/>
    <col min="5" max="5" width="16.85546875" style="41" customWidth="1"/>
    <col min="6" max="6" width="18" style="41" customWidth="1"/>
    <col min="7" max="7" width="16.5703125" style="41" customWidth="1"/>
    <col min="8" max="8" width="22.28515625" style="45" customWidth="1"/>
    <col min="9" max="9" width="39.42578125" style="45" customWidth="1"/>
    <col min="10" max="10" width="49.42578125" style="45" customWidth="1"/>
    <col min="11" max="11" width="34" style="45" customWidth="1"/>
    <col min="12" max="183" width="9.140625" style="45" customWidth="1"/>
    <col min="184" max="184" width="23.140625" style="45"/>
    <col min="185" max="185" width="30.85546875" style="46" customWidth="1"/>
    <col min="186" max="16384" width="23.140625" style="46"/>
  </cols>
  <sheetData>
    <row r="1" spans="1:184" s="44" customFormat="1" ht="15">
      <c r="A1" s="132" t="s">
        <v>0</v>
      </c>
      <c r="B1" s="132"/>
      <c r="C1" s="132"/>
      <c r="D1" s="133"/>
      <c r="E1" s="132"/>
      <c r="F1" s="132"/>
      <c r="G1" s="132"/>
      <c r="H1" s="13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row>
    <row r="2" spans="1:184" s="44" customFormat="1" ht="15">
      <c r="A2" s="132" t="s">
        <v>366</v>
      </c>
      <c r="B2" s="132"/>
      <c r="C2" s="132"/>
      <c r="D2" s="133"/>
      <c r="E2" s="132"/>
      <c r="F2" s="132"/>
      <c r="G2" s="132"/>
      <c r="H2" s="132"/>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row>
    <row r="3" spans="1:184" ht="15">
      <c r="A3" s="60"/>
      <c r="B3" s="132" t="s">
        <v>365</v>
      </c>
      <c r="C3" s="132"/>
      <c r="D3" s="133"/>
      <c r="E3" s="132"/>
      <c r="F3" s="132"/>
      <c r="G3" s="132"/>
      <c r="H3" s="132"/>
    </row>
    <row r="4" spans="1:184" ht="15">
      <c r="A4" s="47"/>
      <c r="B4" s="134" t="s">
        <v>298</v>
      </c>
      <c r="C4" s="134"/>
      <c r="D4" s="135"/>
      <c r="E4" s="134"/>
      <c r="F4" s="134"/>
      <c r="G4" s="134"/>
      <c r="H4" s="134"/>
    </row>
    <row r="5" spans="1:184" ht="15">
      <c r="A5" s="47"/>
      <c r="B5" s="134" t="s">
        <v>30</v>
      </c>
      <c r="C5" s="134"/>
      <c r="D5" s="135"/>
      <c r="E5" s="134"/>
      <c r="F5" s="134"/>
      <c r="G5" s="134"/>
      <c r="H5" s="134"/>
    </row>
    <row r="6" spans="1:184" s="45" customFormat="1" ht="30">
      <c r="A6" s="49"/>
      <c r="B6" s="64" t="s">
        <v>4</v>
      </c>
      <c r="C6" s="64" t="s">
        <v>5</v>
      </c>
      <c r="D6" s="67" t="s">
        <v>6</v>
      </c>
      <c r="E6" s="67" t="s">
        <v>7</v>
      </c>
      <c r="F6" s="67" t="s">
        <v>8</v>
      </c>
      <c r="G6" s="67" t="s">
        <v>9</v>
      </c>
      <c r="H6" s="64" t="s">
        <v>10</v>
      </c>
    </row>
    <row r="7" spans="1:184" ht="57">
      <c r="A7" s="51">
        <v>1</v>
      </c>
      <c r="B7" s="86" t="s">
        <v>19</v>
      </c>
      <c r="C7" s="86" t="s">
        <v>382</v>
      </c>
      <c r="D7" s="89">
        <v>308764000</v>
      </c>
      <c r="E7" s="87">
        <v>354812583.27999997</v>
      </c>
      <c r="F7" s="89">
        <v>279414909.27999997</v>
      </c>
      <c r="G7" s="88">
        <v>75397674</v>
      </c>
      <c r="H7" s="90" t="s">
        <v>383</v>
      </c>
    </row>
    <row r="8" spans="1:184" ht="28.5">
      <c r="A8" s="51">
        <v>2</v>
      </c>
      <c r="B8" s="91" t="s">
        <v>19</v>
      </c>
      <c r="C8" s="91" t="s">
        <v>384</v>
      </c>
      <c r="D8" s="93">
        <v>1414000</v>
      </c>
      <c r="E8" s="93">
        <v>1414000</v>
      </c>
      <c r="F8" s="93">
        <v>1414000</v>
      </c>
      <c r="G8" s="92">
        <v>0</v>
      </c>
      <c r="H8" s="49" t="s">
        <v>529</v>
      </c>
    </row>
    <row r="9" spans="1:184" ht="60" customHeight="1">
      <c r="A9" s="51">
        <v>3</v>
      </c>
      <c r="B9" s="94" t="s">
        <v>19</v>
      </c>
      <c r="C9" s="94" t="s">
        <v>385</v>
      </c>
      <c r="D9" s="95">
        <v>15454000</v>
      </c>
      <c r="E9" s="95">
        <v>10567000</v>
      </c>
      <c r="F9" s="95">
        <v>10567000</v>
      </c>
      <c r="G9" s="95">
        <v>4887000</v>
      </c>
      <c r="H9" s="94" t="s">
        <v>530</v>
      </c>
    </row>
    <row r="10" spans="1:184" ht="42.75">
      <c r="A10" s="51">
        <v>4</v>
      </c>
      <c r="B10" s="96" t="s">
        <v>19</v>
      </c>
      <c r="C10" s="96" t="s">
        <v>386</v>
      </c>
      <c r="D10" s="97">
        <v>84000000</v>
      </c>
      <c r="E10" s="97">
        <v>42000000</v>
      </c>
      <c r="F10" s="97">
        <v>41478000</v>
      </c>
      <c r="G10" s="97">
        <v>522000</v>
      </c>
      <c r="H10" s="49" t="s">
        <v>387</v>
      </c>
    </row>
    <row r="11" spans="1:184" ht="71.25">
      <c r="A11" s="51">
        <v>5</v>
      </c>
      <c r="B11" s="49" t="s">
        <v>19</v>
      </c>
      <c r="C11" s="49" t="s">
        <v>388</v>
      </c>
      <c r="D11" s="57">
        <v>26000000</v>
      </c>
      <c r="E11" s="57"/>
      <c r="F11" s="37"/>
      <c r="G11" s="57"/>
      <c r="H11" s="49" t="s">
        <v>190</v>
      </c>
    </row>
    <row r="12" spans="1:184" ht="71.25">
      <c r="A12" s="51">
        <v>6</v>
      </c>
      <c r="B12" s="49" t="s">
        <v>19</v>
      </c>
      <c r="C12" s="49" t="s">
        <v>389</v>
      </c>
      <c r="D12" s="57">
        <v>14750233</v>
      </c>
      <c r="E12" s="57">
        <v>0</v>
      </c>
      <c r="F12" s="37">
        <v>0</v>
      </c>
      <c r="G12" s="57">
        <v>0</v>
      </c>
      <c r="H12" s="49" t="s">
        <v>190</v>
      </c>
    </row>
    <row r="13" spans="1:184" ht="71.25">
      <c r="A13" s="51">
        <v>7</v>
      </c>
      <c r="B13" s="49" t="s">
        <v>19</v>
      </c>
      <c r="C13" s="49" t="s">
        <v>390</v>
      </c>
      <c r="D13" s="57">
        <v>1379710000</v>
      </c>
      <c r="E13" s="57">
        <v>0</v>
      </c>
      <c r="F13" s="37">
        <v>0</v>
      </c>
      <c r="G13" s="57">
        <v>0</v>
      </c>
      <c r="H13" s="49" t="s">
        <v>190</v>
      </c>
    </row>
    <row r="14" spans="1:184" ht="22.5" customHeight="1">
      <c r="A14" s="47"/>
      <c r="B14" s="125" t="s">
        <v>391</v>
      </c>
      <c r="C14" s="125"/>
      <c r="D14" s="37">
        <f>SUM(D7:D13)</f>
        <v>1830092233</v>
      </c>
      <c r="E14" s="37">
        <f>SUM(E7:E10)</f>
        <v>408793583.27999997</v>
      </c>
      <c r="F14" s="37">
        <f>SUM(F7:F10)</f>
        <v>332873909.27999997</v>
      </c>
      <c r="G14" s="37">
        <f>SUM(G7:G10)</f>
        <v>80806674</v>
      </c>
      <c r="H14" s="49"/>
    </row>
    <row r="15" spans="1:184" ht="36.950000000000003" customHeight="1">
      <c r="A15" s="143" t="s">
        <v>350</v>
      </c>
      <c r="B15" s="144"/>
      <c r="C15" s="145"/>
      <c r="D15" s="39">
        <f>D14</f>
        <v>1830092233</v>
      </c>
      <c r="E15" s="39">
        <f t="shared" ref="E15:G15" si="0">E14</f>
        <v>408793583.27999997</v>
      </c>
      <c r="F15" s="39">
        <f t="shared" si="0"/>
        <v>332873909.27999997</v>
      </c>
      <c r="G15" s="39">
        <f t="shared" si="0"/>
        <v>80806674</v>
      </c>
      <c r="H15" s="55"/>
    </row>
    <row r="16" spans="1:184" ht="17.45" customHeight="1">
      <c r="A16" s="137" t="s">
        <v>344</v>
      </c>
      <c r="B16" s="138"/>
      <c r="C16" s="138"/>
      <c r="D16" s="138"/>
      <c r="E16" s="138"/>
      <c r="F16" s="138"/>
      <c r="G16" s="138"/>
      <c r="H16" s="139"/>
    </row>
    <row r="17" spans="1:8" ht="17.45" customHeight="1">
      <c r="A17" s="126" t="s">
        <v>345</v>
      </c>
      <c r="B17" s="127"/>
      <c r="C17" s="127"/>
      <c r="D17" s="127"/>
      <c r="E17" s="127"/>
      <c r="F17" s="127"/>
      <c r="G17" s="127"/>
      <c r="H17" s="128"/>
    </row>
    <row r="18" spans="1:8" ht="18" customHeight="1">
      <c r="A18" s="129" t="s">
        <v>346</v>
      </c>
      <c r="B18" s="130"/>
      <c r="C18" s="130"/>
      <c r="D18" s="130"/>
      <c r="E18" s="130"/>
      <c r="F18" s="130"/>
      <c r="G18" s="130"/>
      <c r="H18" s="131"/>
    </row>
    <row r="21" spans="1:8" ht="15">
      <c r="E21" s="42"/>
    </row>
  </sheetData>
  <mergeCells count="10">
    <mergeCell ref="A1:H1"/>
    <mergeCell ref="A2:H2"/>
    <mergeCell ref="B3:H3"/>
    <mergeCell ref="B4:H4"/>
    <mergeCell ref="B5:H5"/>
    <mergeCell ref="A15:C15"/>
    <mergeCell ref="A16:H16"/>
    <mergeCell ref="A17:H17"/>
    <mergeCell ref="A18:H18"/>
    <mergeCell ref="B14:C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125"/>
  <sheetViews>
    <sheetView tabSelected="1" topLeftCell="A33" zoomScale="80" zoomScaleNormal="80" workbookViewId="0">
      <selection activeCell="B103" sqref="B103"/>
    </sheetView>
  </sheetViews>
  <sheetFormatPr defaultColWidth="23.140625" defaultRowHeight="18"/>
  <cols>
    <col min="1" max="1" width="3.85546875" style="241" bestFit="1" customWidth="1"/>
    <col min="2" max="2" width="14.5703125" style="151" customWidth="1"/>
    <col min="3" max="3" width="26.5703125" style="151" customWidth="1"/>
    <col min="4" max="4" width="21" style="242" customWidth="1"/>
    <col min="5" max="5" width="20.42578125" style="243" bestFit="1" customWidth="1"/>
    <col min="6" max="6" width="22.42578125" style="243" customWidth="1"/>
    <col min="7" max="7" width="20.42578125" style="243" customWidth="1"/>
    <col min="8" max="8" width="31.140625" style="151" customWidth="1"/>
    <col min="9" max="9" width="49.42578125" style="151" customWidth="1"/>
    <col min="10" max="10" width="34" style="151" customWidth="1"/>
    <col min="11" max="182" width="9.140625" style="151" customWidth="1"/>
    <col min="183" max="183" width="23.140625" style="151"/>
    <col min="184" max="184" width="30.85546875" style="152" customWidth="1"/>
    <col min="185" max="16384" width="23.140625" style="152"/>
  </cols>
  <sheetData>
    <row r="1" spans="1:183" s="149" customFormat="1">
      <c r="A1" s="146" t="s">
        <v>0</v>
      </c>
      <c r="B1" s="146"/>
      <c r="C1" s="146"/>
      <c r="D1" s="147"/>
      <c r="E1" s="146"/>
      <c r="F1" s="146"/>
      <c r="G1" s="146"/>
      <c r="H1" s="146"/>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c r="EZ1" s="148"/>
      <c r="FA1" s="148"/>
      <c r="FB1" s="148"/>
      <c r="FC1" s="148"/>
      <c r="FD1" s="148"/>
      <c r="FE1" s="148"/>
      <c r="FF1" s="148"/>
      <c r="FG1" s="148"/>
      <c r="FH1" s="148"/>
      <c r="FI1" s="148"/>
      <c r="FJ1" s="148"/>
      <c r="FK1" s="148"/>
      <c r="FL1" s="148"/>
      <c r="FM1" s="148"/>
      <c r="FN1" s="148"/>
      <c r="FO1" s="148"/>
      <c r="FP1" s="148"/>
      <c r="FQ1" s="148"/>
      <c r="FR1" s="148"/>
      <c r="FS1" s="148"/>
      <c r="FT1" s="148"/>
      <c r="FU1" s="148"/>
      <c r="FV1" s="148"/>
      <c r="FW1" s="148"/>
      <c r="FX1" s="148"/>
      <c r="FY1" s="148"/>
      <c r="FZ1" s="148"/>
      <c r="GA1" s="148"/>
    </row>
    <row r="2" spans="1:183" s="149" customFormat="1">
      <c r="A2" s="146" t="s">
        <v>366</v>
      </c>
      <c r="B2" s="146"/>
      <c r="C2" s="146"/>
      <c r="D2" s="147"/>
      <c r="E2" s="146"/>
      <c r="F2" s="146"/>
      <c r="G2" s="146"/>
      <c r="H2" s="146"/>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row>
    <row r="3" spans="1:183">
      <c r="A3" s="150"/>
      <c r="B3" s="146" t="s">
        <v>365</v>
      </c>
      <c r="C3" s="146"/>
      <c r="D3" s="147"/>
      <c r="E3" s="146"/>
      <c r="F3" s="146"/>
      <c r="G3" s="146"/>
      <c r="H3" s="146"/>
    </row>
    <row r="4" spans="1:183" s="148" customFormat="1">
      <c r="A4" s="165"/>
      <c r="B4" s="154" t="s">
        <v>381</v>
      </c>
      <c r="C4" s="154"/>
      <c r="D4" s="154"/>
      <c r="E4" s="245"/>
      <c r="F4" s="245"/>
      <c r="G4" s="160"/>
      <c r="H4" s="160"/>
    </row>
    <row r="5" spans="1:183" s="148" customFormat="1">
      <c r="A5" s="165"/>
      <c r="B5" s="246" t="s">
        <v>2</v>
      </c>
      <c r="C5" s="246"/>
      <c r="D5" s="247"/>
      <c r="E5" s="197"/>
      <c r="F5" s="197"/>
      <c r="G5" s="197"/>
      <c r="H5" s="197"/>
    </row>
    <row r="6" spans="1:183" s="148" customFormat="1" ht="36">
      <c r="A6" s="248"/>
      <c r="B6" s="160" t="s">
        <v>4</v>
      </c>
      <c r="C6" s="160" t="s">
        <v>5</v>
      </c>
      <c r="D6" s="249" t="s">
        <v>6</v>
      </c>
      <c r="E6" s="249" t="s">
        <v>7</v>
      </c>
      <c r="F6" s="249" t="s">
        <v>8</v>
      </c>
      <c r="G6" s="249" t="s">
        <v>9</v>
      </c>
      <c r="H6" s="160" t="s">
        <v>10</v>
      </c>
    </row>
    <row r="7" spans="1:183" s="148" customFormat="1" ht="81" customHeight="1">
      <c r="A7" s="250" t="s">
        <v>40</v>
      </c>
      <c r="B7" s="170" t="s">
        <v>11</v>
      </c>
      <c r="C7" s="170" t="s">
        <v>421</v>
      </c>
      <c r="D7" s="163">
        <v>10000000</v>
      </c>
      <c r="E7" s="163">
        <v>10000000</v>
      </c>
      <c r="F7" s="163">
        <v>0</v>
      </c>
      <c r="G7" s="163">
        <f t="shared" ref="G7:G27" si="0">E7-F7</f>
        <v>10000000</v>
      </c>
      <c r="H7" s="170" t="s">
        <v>524</v>
      </c>
    </row>
    <row r="8" spans="1:183" s="148" customFormat="1" ht="90">
      <c r="A8" s="250" t="s">
        <v>446</v>
      </c>
      <c r="B8" s="170" t="s">
        <v>24</v>
      </c>
      <c r="C8" s="170" t="s">
        <v>189</v>
      </c>
      <c r="D8" s="163">
        <v>20000000</v>
      </c>
      <c r="E8" s="163">
        <v>10000000</v>
      </c>
      <c r="F8" s="163">
        <v>0</v>
      </c>
      <c r="G8" s="163">
        <f t="shared" si="0"/>
        <v>10000000</v>
      </c>
      <c r="H8" s="170" t="s">
        <v>409</v>
      </c>
    </row>
    <row r="9" spans="1:183" s="148" customFormat="1" ht="126">
      <c r="A9" s="250" t="s">
        <v>447</v>
      </c>
      <c r="B9" s="170" t="s">
        <v>24</v>
      </c>
      <c r="C9" s="170" t="s">
        <v>355</v>
      </c>
      <c r="D9" s="163">
        <v>10000000</v>
      </c>
      <c r="E9" s="163">
        <v>10000000</v>
      </c>
      <c r="F9" s="163">
        <v>4655200</v>
      </c>
      <c r="G9" s="163">
        <f t="shared" si="0"/>
        <v>5344800</v>
      </c>
      <c r="H9" s="170" t="s">
        <v>372</v>
      </c>
    </row>
    <row r="10" spans="1:183" s="148" customFormat="1" ht="90">
      <c r="A10" s="250" t="s">
        <v>448</v>
      </c>
      <c r="B10" s="170" t="s">
        <v>35</v>
      </c>
      <c r="C10" s="170" t="s">
        <v>422</v>
      </c>
      <c r="D10" s="163">
        <v>10000000</v>
      </c>
      <c r="E10" s="163">
        <v>10000000</v>
      </c>
      <c r="F10" s="163">
        <v>0</v>
      </c>
      <c r="G10" s="163">
        <f>E10-F10</f>
        <v>10000000</v>
      </c>
      <c r="H10" s="170" t="s">
        <v>371</v>
      </c>
    </row>
    <row r="11" spans="1:183" s="151" customFormat="1" ht="90">
      <c r="A11" s="250" t="s">
        <v>449</v>
      </c>
      <c r="B11" s="170" t="s">
        <v>35</v>
      </c>
      <c r="C11" s="170" t="s">
        <v>423</v>
      </c>
      <c r="D11" s="163">
        <v>20000000</v>
      </c>
      <c r="E11" s="163">
        <v>20000000</v>
      </c>
      <c r="F11" s="163">
        <v>0</v>
      </c>
      <c r="G11" s="163">
        <v>20000000</v>
      </c>
      <c r="H11" s="170" t="s">
        <v>409</v>
      </c>
    </row>
    <row r="12" spans="1:183" ht="90">
      <c r="A12" s="250" t="s">
        <v>450</v>
      </c>
      <c r="B12" s="170" t="s">
        <v>35</v>
      </c>
      <c r="C12" s="170" t="s">
        <v>191</v>
      </c>
      <c r="D12" s="163">
        <v>400000</v>
      </c>
      <c r="E12" s="163">
        <v>400000</v>
      </c>
      <c r="F12" s="163">
        <v>0</v>
      </c>
      <c r="G12" s="163">
        <f t="shared" si="0"/>
        <v>400000</v>
      </c>
      <c r="H12" s="170" t="s">
        <v>409</v>
      </c>
    </row>
    <row r="13" spans="1:183" s="148" customFormat="1" ht="108">
      <c r="A13" s="250" t="s">
        <v>451</v>
      </c>
      <c r="B13" s="170" t="s">
        <v>192</v>
      </c>
      <c r="C13" s="170" t="s">
        <v>193</v>
      </c>
      <c r="D13" s="163">
        <v>20000000</v>
      </c>
      <c r="E13" s="163">
        <v>20000000</v>
      </c>
      <c r="F13" s="163">
        <v>0</v>
      </c>
      <c r="G13" s="163">
        <v>20000000</v>
      </c>
      <c r="H13" s="170" t="s">
        <v>409</v>
      </c>
    </row>
    <row r="14" spans="1:183" s="148" customFormat="1" ht="106.5" customHeight="1">
      <c r="A14" s="250" t="s">
        <v>452</v>
      </c>
      <c r="B14" s="170" t="s">
        <v>33</v>
      </c>
      <c r="C14" s="170" t="s">
        <v>194</v>
      </c>
      <c r="D14" s="163">
        <v>70000000</v>
      </c>
      <c r="E14" s="163">
        <v>70000000</v>
      </c>
      <c r="F14" s="183">
        <v>50000000</v>
      </c>
      <c r="G14" s="163">
        <f t="shared" si="0"/>
        <v>20000000</v>
      </c>
      <c r="H14" s="170" t="s">
        <v>533</v>
      </c>
    </row>
    <row r="15" spans="1:183" s="148" customFormat="1" ht="72">
      <c r="A15" s="250" t="s">
        <v>453</v>
      </c>
      <c r="B15" s="170" t="s">
        <v>33</v>
      </c>
      <c r="C15" s="170" t="s">
        <v>424</v>
      </c>
      <c r="D15" s="163">
        <v>10000000</v>
      </c>
      <c r="E15" s="163">
        <v>10000000</v>
      </c>
      <c r="F15" s="163">
        <v>0</v>
      </c>
      <c r="G15" s="163">
        <f t="shared" si="0"/>
        <v>10000000</v>
      </c>
      <c r="H15" s="170" t="s">
        <v>524</v>
      </c>
    </row>
    <row r="16" spans="1:183" s="148" customFormat="1" ht="54">
      <c r="A16" s="250" t="s">
        <v>454</v>
      </c>
      <c r="B16" s="170" t="s">
        <v>33</v>
      </c>
      <c r="C16" s="170" t="s">
        <v>195</v>
      </c>
      <c r="D16" s="163">
        <v>400000</v>
      </c>
      <c r="E16" s="163">
        <v>400000</v>
      </c>
      <c r="F16" s="163"/>
      <c r="G16" s="163">
        <f>E16</f>
        <v>400000</v>
      </c>
      <c r="H16" s="170" t="s">
        <v>409</v>
      </c>
      <c r="I16" s="251"/>
    </row>
    <row r="17" spans="1:8" s="148" customFormat="1" ht="90">
      <c r="A17" s="250" t="s">
        <v>455</v>
      </c>
      <c r="B17" s="170" t="s">
        <v>33</v>
      </c>
      <c r="C17" s="170" t="s">
        <v>196</v>
      </c>
      <c r="D17" s="163">
        <v>400000</v>
      </c>
      <c r="E17" s="163">
        <v>400000</v>
      </c>
      <c r="F17" s="163">
        <v>0</v>
      </c>
      <c r="G17" s="163">
        <f>E17</f>
        <v>400000</v>
      </c>
      <c r="H17" s="170" t="s">
        <v>409</v>
      </c>
    </row>
    <row r="18" spans="1:8" s="148" customFormat="1" ht="90">
      <c r="A18" s="250" t="s">
        <v>456</v>
      </c>
      <c r="B18" s="170" t="s">
        <v>16</v>
      </c>
      <c r="C18" s="170" t="s">
        <v>425</v>
      </c>
      <c r="D18" s="163">
        <v>16000000</v>
      </c>
      <c r="E18" s="163">
        <v>16000000</v>
      </c>
      <c r="F18" s="252">
        <v>11800000</v>
      </c>
      <c r="G18" s="163">
        <f t="shared" si="0"/>
        <v>4200000</v>
      </c>
      <c r="H18" s="170" t="s">
        <v>440</v>
      </c>
    </row>
    <row r="19" spans="1:8" s="148" customFormat="1" ht="54">
      <c r="A19" s="250" t="s">
        <v>457</v>
      </c>
      <c r="B19" s="170" t="s">
        <v>16</v>
      </c>
      <c r="C19" s="170" t="s">
        <v>426</v>
      </c>
      <c r="D19" s="163">
        <v>20000000</v>
      </c>
      <c r="E19" s="163">
        <v>20000000</v>
      </c>
      <c r="F19" s="163">
        <v>0</v>
      </c>
      <c r="G19" s="163">
        <v>20000000</v>
      </c>
      <c r="H19" s="170" t="s">
        <v>409</v>
      </c>
    </row>
    <row r="20" spans="1:8" ht="72">
      <c r="A20" s="250" t="s">
        <v>458</v>
      </c>
      <c r="B20" s="170" t="s">
        <v>16</v>
      </c>
      <c r="C20" s="170" t="s">
        <v>427</v>
      </c>
      <c r="D20" s="163">
        <v>19000000</v>
      </c>
      <c r="E20" s="163">
        <v>19000000</v>
      </c>
      <c r="F20" s="163">
        <v>0</v>
      </c>
      <c r="G20" s="163">
        <f t="shared" si="0"/>
        <v>19000000</v>
      </c>
      <c r="H20" s="170" t="s">
        <v>409</v>
      </c>
    </row>
    <row r="21" spans="1:8" ht="90">
      <c r="A21" s="250" t="s">
        <v>459</v>
      </c>
      <c r="B21" s="170" t="s">
        <v>16</v>
      </c>
      <c r="C21" s="170" t="s">
        <v>197</v>
      </c>
      <c r="D21" s="163">
        <v>400000</v>
      </c>
      <c r="E21" s="163">
        <v>400000</v>
      </c>
      <c r="F21" s="163">
        <v>0</v>
      </c>
      <c r="G21" s="163">
        <f t="shared" si="0"/>
        <v>400000</v>
      </c>
      <c r="H21" s="170" t="s">
        <v>409</v>
      </c>
    </row>
    <row r="22" spans="1:8" ht="72">
      <c r="A22" s="250" t="s">
        <v>460</v>
      </c>
      <c r="B22" s="170" t="s">
        <v>31</v>
      </c>
      <c r="C22" s="170" t="s">
        <v>428</v>
      </c>
      <c r="D22" s="163">
        <v>15000000</v>
      </c>
      <c r="E22" s="163">
        <v>15000000</v>
      </c>
      <c r="F22" s="252">
        <v>4000000</v>
      </c>
      <c r="G22" s="163">
        <f t="shared" si="0"/>
        <v>11000000</v>
      </c>
      <c r="H22" s="170" t="s">
        <v>373</v>
      </c>
    </row>
    <row r="23" spans="1:8" ht="54">
      <c r="A23" s="250" t="s">
        <v>461</v>
      </c>
      <c r="B23" s="170" t="s">
        <v>31</v>
      </c>
      <c r="C23" s="170" t="s">
        <v>429</v>
      </c>
      <c r="D23" s="163">
        <v>10000000</v>
      </c>
      <c r="E23" s="163">
        <v>10000000</v>
      </c>
      <c r="F23" s="252">
        <v>0</v>
      </c>
      <c r="G23" s="163">
        <f t="shared" si="0"/>
        <v>10000000</v>
      </c>
      <c r="H23" s="170" t="s">
        <v>525</v>
      </c>
    </row>
    <row r="24" spans="1:8" ht="90">
      <c r="A24" s="250" t="s">
        <v>462</v>
      </c>
      <c r="B24" s="170" t="s">
        <v>31</v>
      </c>
      <c r="C24" s="170" t="s">
        <v>359</v>
      </c>
      <c r="D24" s="163">
        <v>180000000</v>
      </c>
      <c r="E24" s="163">
        <v>100000000</v>
      </c>
      <c r="F24" s="163">
        <v>0</v>
      </c>
      <c r="G24" s="163">
        <f t="shared" si="0"/>
        <v>100000000</v>
      </c>
      <c r="H24" s="170" t="s">
        <v>409</v>
      </c>
    </row>
    <row r="25" spans="1:8" ht="72">
      <c r="A25" s="250" t="s">
        <v>463</v>
      </c>
      <c r="B25" s="170" t="s">
        <v>31</v>
      </c>
      <c r="C25" s="170" t="s">
        <v>430</v>
      </c>
      <c r="D25" s="163">
        <v>5000000</v>
      </c>
      <c r="E25" s="163">
        <v>5000000</v>
      </c>
      <c r="F25" s="163">
        <v>0</v>
      </c>
      <c r="G25" s="163">
        <f t="shared" si="0"/>
        <v>5000000</v>
      </c>
      <c r="H25" s="170" t="s">
        <v>526</v>
      </c>
    </row>
    <row r="26" spans="1:8" ht="54">
      <c r="A26" s="250" t="s">
        <v>464</v>
      </c>
      <c r="B26" s="170" t="s">
        <v>198</v>
      </c>
      <c r="C26" s="170" t="s">
        <v>199</v>
      </c>
      <c r="D26" s="163">
        <v>43400000</v>
      </c>
      <c r="E26" s="163">
        <v>43400000</v>
      </c>
      <c r="F26" s="163">
        <v>0</v>
      </c>
      <c r="G26" s="163">
        <f t="shared" si="0"/>
        <v>43400000</v>
      </c>
      <c r="H26" s="170" t="s">
        <v>409</v>
      </c>
    </row>
    <row r="27" spans="1:8" ht="54">
      <c r="A27" s="250" t="s">
        <v>465</v>
      </c>
      <c r="B27" s="170" t="s">
        <v>198</v>
      </c>
      <c r="C27" s="170" t="s">
        <v>431</v>
      </c>
      <c r="D27" s="163">
        <v>10000000</v>
      </c>
      <c r="E27" s="163">
        <v>10000000</v>
      </c>
      <c r="F27" s="163">
        <v>0</v>
      </c>
      <c r="G27" s="163">
        <f t="shared" si="0"/>
        <v>10000000</v>
      </c>
      <c r="H27" s="170" t="s">
        <v>409</v>
      </c>
    </row>
    <row r="28" spans="1:8" ht="90">
      <c r="A28" s="250" t="s">
        <v>466</v>
      </c>
      <c r="B28" s="170" t="s">
        <v>73</v>
      </c>
      <c r="C28" s="170" t="s">
        <v>432</v>
      </c>
      <c r="D28" s="163">
        <v>10000000</v>
      </c>
      <c r="E28" s="163">
        <v>10000000</v>
      </c>
      <c r="F28" s="163">
        <v>0</v>
      </c>
      <c r="G28" s="163">
        <v>10000000</v>
      </c>
      <c r="H28" s="170" t="s">
        <v>409</v>
      </c>
    </row>
    <row r="29" spans="1:8">
      <c r="A29" s="153"/>
      <c r="B29" s="167" t="s">
        <v>200</v>
      </c>
      <c r="C29" s="167"/>
      <c r="D29" s="166">
        <f>SUM(D7:D28)</f>
        <v>500000000</v>
      </c>
      <c r="E29" s="166">
        <f>SUM(E7:E28)</f>
        <v>410000000</v>
      </c>
      <c r="F29" s="166">
        <f>SUM(F7:F28)</f>
        <v>70455200</v>
      </c>
      <c r="G29" s="166">
        <f>SUM(G7:G27)</f>
        <v>329544800</v>
      </c>
      <c r="H29" s="170"/>
    </row>
    <row r="30" spans="1:8">
      <c r="A30" s="153"/>
      <c r="B30" s="154" t="s">
        <v>23</v>
      </c>
      <c r="C30" s="154"/>
      <c r="D30" s="154"/>
      <c r="E30" s="154"/>
      <c r="F30" s="154"/>
      <c r="G30" s="154"/>
      <c r="H30" s="154"/>
    </row>
    <row r="31" spans="1:8" ht="72">
      <c r="A31" s="153">
        <v>1</v>
      </c>
      <c r="B31" s="170" t="s">
        <v>19</v>
      </c>
      <c r="C31" s="170" t="s">
        <v>201</v>
      </c>
      <c r="D31" s="163">
        <v>160000000</v>
      </c>
      <c r="E31" s="163">
        <v>160000000</v>
      </c>
      <c r="F31" s="163">
        <v>160000000</v>
      </c>
      <c r="G31" s="163">
        <f>E31-F31</f>
        <v>0</v>
      </c>
      <c r="H31" s="164" t="s">
        <v>534</v>
      </c>
    </row>
    <row r="32" spans="1:8" ht="90">
      <c r="A32" s="153">
        <v>2</v>
      </c>
      <c r="B32" s="170" t="s">
        <v>24</v>
      </c>
      <c r="C32" s="170" t="s">
        <v>202</v>
      </c>
      <c r="D32" s="163">
        <v>220000000</v>
      </c>
      <c r="E32" s="163">
        <v>220000000</v>
      </c>
      <c r="F32" s="163">
        <v>220000000</v>
      </c>
      <c r="G32" s="163">
        <v>0</v>
      </c>
      <c r="H32" s="170" t="s">
        <v>409</v>
      </c>
    </row>
    <row r="33" spans="1:8" ht="188.1" customHeight="1">
      <c r="A33" s="153">
        <v>3</v>
      </c>
      <c r="B33" s="164" t="s">
        <v>83</v>
      </c>
      <c r="C33" s="164" t="s">
        <v>203</v>
      </c>
      <c r="D33" s="163">
        <v>10000000</v>
      </c>
      <c r="E33" s="163">
        <v>10000000</v>
      </c>
      <c r="F33" s="163">
        <v>5500000</v>
      </c>
      <c r="G33" s="163">
        <f>E33-F33</f>
        <v>4500000</v>
      </c>
      <c r="H33" s="170" t="s">
        <v>374</v>
      </c>
    </row>
    <row r="34" spans="1:8" ht="90">
      <c r="A34" s="153">
        <v>4</v>
      </c>
      <c r="B34" s="164" t="s">
        <v>83</v>
      </c>
      <c r="C34" s="164" t="s">
        <v>433</v>
      </c>
      <c r="D34" s="163">
        <v>8000000</v>
      </c>
      <c r="E34" s="163">
        <v>8000000</v>
      </c>
      <c r="F34" s="163">
        <v>8000000</v>
      </c>
      <c r="G34" s="163">
        <f>E34-F34</f>
        <v>0</v>
      </c>
      <c r="H34" s="170" t="s">
        <v>527</v>
      </c>
    </row>
    <row r="35" spans="1:8" ht="90">
      <c r="A35" s="153">
        <v>5</v>
      </c>
      <c r="B35" s="164" t="s">
        <v>33</v>
      </c>
      <c r="C35" s="164" t="s">
        <v>204</v>
      </c>
      <c r="D35" s="163">
        <v>80000000</v>
      </c>
      <c r="E35" s="163">
        <v>80000000</v>
      </c>
      <c r="F35" s="163">
        <v>80000000</v>
      </c>
      <c r="G35" s="163">
        <v>0</v>
      </c>
      <c r="H35" s="170" t="s">
        <v>441</v>
      </c>
    </row>
    <row r="36" spans="1:8" ht="72">
      <c r="A36" s="153">
        <v>6</v>
      </c>
      <c r="B36" s="164" t="s">
        <v>33</v>
      </c>
      <c r="C36" s="164" t="s">
        <v>205</v>
      </c>
      <c r="D36" s="163">
        <v>40000000</v>
      </c>
      <c r="E36" s="163">
        <v>40000000</v>
      </c>
      <c r="F36" s="163">
        <v>31000000</v>
      </c>
      <c r="G36" s="163">
        <f>E36-F36</f>
        <v>9000000</v>
      </c>
      <c r="H36" s="170" t="s">
        <v>375</v>
      </c>
    </row>
    <row r="37" spans="1:8" ht="90">
      <c r="A37" s="153">
        <v>7</v>
      </c>
      <c r="B37" s="164" t="s">
        <v>16</v>
      </c>
      <c r="C37" s="164" t="s">
        <v>206</v>
      </c>
      <c r="D37" s="163">
        <v>10000000</v>
      </c>
      <c r="E37" s="163">
        <v>10000000</v>
      </c>
      <c r="F37" s="163">
        <v>10000000</v>
      </c>
      <c r="G37" s="163">
        <f>E37-F37</f>
        <v>0</v>
      </c>
      <c r="H37" s="170" t="s">
        <v>528</v>
      </c>
    </row>
    <row r="38" spans="1:8" ht="108">
      <c r="A38" s="153">
        <v>8</v>
      </c>
      <c r="B38" s="164" t="s">
        <v>16</v>
      </c>
      <c r="C38" s="164" t="s">
        <v>434</v>
      </c>
      <c r="D38" s="163">
        <v>8000000</v>
      </c>
      <c r="E38" s="163">
        <v>8000000</v>
      </c>
      <c r="F38" s="163">
        <v>8000000</v>
      </c>
      <c r="G38" s="163">
        <f>E38-F38</f>
        <v>0</v>
      </c>
      <c r="H38" s="170" t="s">
        <v>377</v>
      </c>
    </row>
    <row r="39" spans="1:8" ht="198">
      <c r="A39" s="153">
        <v>9</v>
      </c>
      <c r="B39" s="164" t="s">
        <v>31</v>
      </c>
      <c r="C39" s="164" t="s">
        <v>207</v>
      </c>
      <c r="D39" s="163">
        <v>70000000</v>
      </c>
      <c r="E39" s="163">
        <v>50000000</v>
      </c>
      <c r="F39" s="163">
        <v>50000000</v>
      </c>
      <c r="G39" s="163">
        <f>E39-F39</f>
        <v>0</v>
      </c>
      <c r="H39" s="170" t="s">
        <v>404</v>
      </c>
    </row>
    <row r="40" spans="1:8" ht="72">
      <c r="A40" s="153">
        <v>10</v>
      </c>
      <c r="B40" s="164" t="s">
        <v>31</v>
      </c>
      <c r="C40" s="164" t="s">
        <v>435</v>
      </c>
      <c r="D40" s="163">
        <v>8000000</v>
      </c>
      <c r="E40" s="163">
        <v>8000000</v>
      </c>
      <c r="F40" s="163">
        <v>8000000</v>
      </c>
      <c r="G40" s="163"/>
      <c r="H40" s="170" t="s">
        <v>522</v>
      </c>
    </row>
    <row r="41" spans="1:8" ht="90">
      <c r="A41" s="153">
        <v>11</v>
      </c>
      <c r="B41" s="164" t="s">
        <v>73</v>
      </c>
      <c r="C41" s="164" t="s">
        <v>208</v>
      </c>
      <c r="D41" s="163">
        <v>20000000</v>
      </c>
      <c r="E41" s="163">
        <v>20000000</v>
      </c>
      <c r="F41" s="163">
        <v>20000000</v>
      </c>
      <c r="G41" s="163">
        <f>E41-F41</f>
        <v>0</v>
      </c>
      <c r="H41" s="170" t="s">
        <v>356</v>
      </c>
    </row>
    <row r="42" spans="1:8" ht="72">
      <c r="A42" s="153">
        <v>12</v>
      </c>
      <c r="B42" s="164" t="s">
        <v>73</v>
      </c>
      <c r="C42" s="164" t="s">
        <v>436</v>
      </c>
      <c r="D42" s="163">
        <v>8000000</v>
      </c>
      <c r="E42" s="163">
        <v>8000000</v>
      </c>
      <c r="F42" s="163">
        <v>8000000</v>
      </c>
      <c r="G42" s="163">
        <f>E42-F42</f>
        <v>0</v>
      </c>
      <c r="H42" s="170" t="s">
        <v>405</v>
      </c>
    </row>
    <row r="43" spans="1:8" ht="72">
      <c r="A43" s="153">
        <v>13</v>
      </c>
      <c r="B43" s="164" t="s">
        <v>73</v>
      </c>
      <c r="C43" s="164" t="s">
        <v>437</v>
      </c>
      <c r="D43" s="163">
        <v>8000000</v>
      </c>
      <c r="E43" s="163">
        <v>8000000</v>
      </c>
      <c r="F43" s="163">
        <v>0</v>
      </c>
      <c r="G43" s="163">
        <v>0</v>
      </c>
      <c r="H43" s="170" t="s">
        <v>376</v>
      </c>
    </row>
    <row r="44" spans="1:8">
      <c r="A44" s="174"/>
      <c r="B44" s="167" t="s">
        <v>29</v>
      </c>
      <c r="C44" s="167"/>
      <c r="D44" s="166">
        <f>SUM(D31:D43)</f>
        <v>650000000</v>
      </c>
      <c r="E44" s="166">
        <f>SUM(E31:E43)</f>
        <v>630000000</v>
      </c>
      <c r="F44" s="166">
        <f>SUM(F31:F43)</f>
        <v>608500000</v>
      </c>
      <c r="G44" s="166">
        <f>SUM(G31:G43)</f>
        <v>13500000</v>
      </c>
      <c r="H44" s="170"/>
    </row>
    <row r="45" spans="1:8">
      <c r="A45" s="174"/>
      <c r="B45" s="154" t="s">
        <v>30</v>
      </c>
      <c r="C45" s="154"/>
      <c r="D45" s="154"/>
      <c r="E45" s="154"/>
      <c r="F45" s="154"/>
      <c r="G45" s="154"/>
      <c r="H45" s="154"/>
    </row>
    <row r="46" spans="1:8" ht="36">
      <c r="A46" s="174">
        <v>1</v>
      </c>
      <c r="B46" s="170" t="s">
        <v>19</v>
      </c>
      <c r="C46" s="170" t="s">
        <v>209</v>
      </c>
      <c r="D46" s="163">
        <v>70000000</v>
      </c>
      <c r="E46" s="209">
        <v>68460000</v>
      </c>
      <c r="F46" s="209">
        <v>68460000</v>
      </c>
      <c r="G46" s="163">
        <v>0</v>
      </c>
      <c r="H46" s="170" t="s">
        <v>442</v>
      </c>
    </row>
    <row r="47" spans="1:8" ht="54">
      <c r="A47" s="174">
        <v>2</v>
      </c>
      <c r="B47" s="170" t="s">
        <v>11</v>
      </c>
      <c r="C47" s="170" t="s">
        <v>210</v>
      </c>
      <c r="D47" s="163">
        <v>200000000</v>
      </c>
      <c r="E47" s="163">
        <v>100000000</v>
      </c>
      <c r="F47" s="163">
        <v>0</v>
      </c>
      <c r="G47" s="163">
        <f>F47</f>
        <v>0</v>
      </c>
      <c r="H47" s="170" t="s">
        <v>410</v>
      </c>
    </row>
    <row r="48" spans="1:8" ht="90">
      <c r="A48" s="174">
        <v>3</v>
      </c>
      <c r="B48" s="170" t="s">
        <v>83</v>
      </c>
      <c r="C48" s="170" t="s">
        <v>211</v>
      </c>
      <c r="D48" s="163">
        <v>71172705.739999995</v>
      </c>
      <c r="E48" s="163">
        <v>71172705.739999995</v>
      </c>
      <c r="F48" s="163">
        <v>0</v>
      </c>
      <c r="G48" s="163">
        <f>F48</f>
        <v>0</v>
      </c>
      <c r="H48" s="170" t="s">
        <v>410</v>
      </c>
    </row>
    <row r="49" spans="1:8" ht="72">
      <c r="A49" s="174">
        <v>4</v>
      </c>
      <c r="B49" s="170" t="s">
        <v>33</v>
      </c>
      <c r="C49" s="170" t="s">
        <v>212</v>
      </c>
      <c r="D49" s="163">
        <v>400000000</v>
      </c>
      <c r="E49" s="163">
        <v>400000000</v>
      </c>
      <c r="F49" s="163">
        <f>E49-G49</f>
        <v>312931107</v>
      </c>
      <c r="G49" s="163">
        <v>87068893</v>
      </c>
      <c r="H49" s="170" t="s">
        <v>358</v>
      </c>
    </row>
    <row r="50" spans="1:8" ht="90">
      <c r="A50" s="174">
        <v>5</v>
      </c>
      <c r="B50" s="170" t="s">
        <v>16</v>
      </c>
      <c r="C50" s="170" t="s">
        <v>213</v>
      </c>
      <c r="D50" s="163">
        <v>95000000</v>
      </c>
      <c r="E50" s="163">
        <v>95000000</v>
      </c>
      <c r="F50" s="163">
        <v>0</v>
      </c>
      <c r="G50" s="163">
        <v>0</v>
      </c>
      <c r="H50" s="170" t="s">
        <v>363</v>
      </c>
    </row>
    <row r="51" spans="1:8" ht="108">
      <c r="A51" s="174">
        <v>6</v>
      </c>
      <c r="B51" s="170" t="s">
        <v>131</v>
      </c>
      <c r="C51" s="170" t="s">
        <v>214</v>
      </c>
      <c r="D51" s="163">
        <v>400000000</v>
      </c>
      <c r="E51" s="163">
        <v>100000000</v>
      </c>
      <c r="F51" s="163">
        <v>0</v>
      </c>
      <c r="G51" s="163">
        <f>F51</f>
        <v>0</v>
      </c>
      <c r="H51" s="170" t="s">
        <v>354</v>
      </c>
    </row>
    <row r="52" spans="1:8" ht="72">
      <c r="A52" s="174">
        <v>7</v>
      </c>
      <c r="B52" s="170" t="s">
        <v>73</v>
      </c>
      <c r="C52" s="170" t="s">
        <v>215</v>
      </c>
      <c r="D52" s="163">
        <v>100000000</v>
      </c>
      <c r="E52" s="163">
        <v>100000000</v>
      </c>
      <c r="F52" s="163">
        <v>0</v>
      </c>
      <c r="G52" s="163">
        <f>F52</f>
        <v>0</v>
      </c>
      <c r="H52" s="170" t="s">
        <v>411</v>
      </c>
    </row>
    <row r="53" spans="1:8">
      <c r="A53" s="165"/>
      <c r="B53" s="167" t="s">
        <v>216</v>
      </c>
      <c r="C53" s="167"/>
      <c r="D53" s="166">
        <f>SUM(D46:D52)</f>
        <v>1336172705.74</v>
      </c>
      <c r="E53" s="166">
        <f>SUM(E46:E52)</f>
        <v>934632705.74000001</v>
      </c>
      <c r="F53" s="166">
        <f>SUM(F46:F52)</f>
        <v>381391107</v>
      </c>
      <c r="G53" s="166">
        <f>SUM(G46:G52)</f>
        <v>87068893</v>
      </c>
      <c r="H53" s="160"/>
    </row>
    <row r="54" spans="1:8">
      <c r="A54" s="165"/>
      <c r="B54" s="160"/>
      <c r="C54" s="160"/>
      <c r="D54" s="182"/>
      <c r="E54" s="182"/>
      <c r="F54" s="182"/>
      <c r="G54" s="182"/>
      <c r="H54" s="160"/>
    </row>
    <row r="55" spans="1:8">
      <c r="A55" s="253"/>
      <c r="B55" s="154" t="s">
        <v>44</v>
      </c>
      <c r="C55" s="154"/>
      <c r="D55" s="154"/>
      <c r="E55" s="154"/>
      <c r="F55" s="154"/>
      <c r="G55" s="154"/>
      <c r="H55" s="154"/>
    </row>
    <row r="56" spans="1:8" ht="90">
      <c r="A56" s="196">
        <v>1</v>
      </c>
      <c r="B56" s="170" t="s">
        <v>134</v>
      </c>
      <c r="C56" s="170" t="s">
        <v>217</v>
      </c>
      <c r="D56" s="163">
        <v>60000000</v>
      </c>
      <c r="E56" s="163">
        <v>0</v>
      </c>
      <c r="F56" s="163">
        <v>0</v>
      </c>
      <c r="G56" s="163"/>
      <c r="H56" s="170" t="s">
        <v>443</v>
      </c>
    </row>
    <row r="57" spans="1:8" ht="252">
      <c r="A57" s="196">
        <v>2</v>
      </c>
      <c r="B57" s="170" t="s">
        <v>19</v>
      </c>
      <c r="C57" s="170" t="s">
        <v>218</v>
      </c>
      <c r="D57" s="163">
        <v>30000000</v>
      </c>
      <c r="E57" s="163">
        <v>30000000</v>
      </c>
      <c r="F57" s="163">
        <v>0</v>
      </c>
      <c r="G57" s="163">
        <v>0</v>
      </c>
      <c r="H57" s="170" t="s">
        <v>535</v>
      </c>
    </row>
    <row r="58" spans="1:8" ht="69.95" customHeight="1">
      <c r="A58" s="196">
        <v>3</v>
      </c>
      <c r="B58" s="170" t="s">
        <v>19</v>
      </c>
      <c r="C58" s="170" t="s">
        <v>219</v>
      </c>
      <c r="D58" s="163">
        <v>50000000.399999999</v>
      </c>
      <c r="E58" s="163">
        <v>50000000.399999999</v>
      </c>
      <c r="F58" s="163">
        <v>0</v>
      </c>
      <c r="G58" s="163">
        <v>0</v>
      </c>
      <c r="H58" s="170" t="s">
        <v>406</v>
      </c>
    </row>
    <row r="59" spans="1:8" ht="90">
      <c r="A59" s="196">
        <v>4</v>
      </c>
      <c r="B59" s="170" t="s">
        <v>134</v>
      </c>
      <c r="C59" s="170" t="s">
        <v>220</v>
      </c>
      <c r="D59" s="163">
        <v>10000000</v>
      </c>
      <c r="E59" s="163">
        <v>0</v>
      </c>
      <c r="F59" s="163">
        <v>0</v>
      </c>
      <c r="G59" s="163">
        <v>0</v>
      </c>
      <c r="H59" s="170" t="s">
        <v>443</v>
      </c>
    </row>
    <row r="60" spans="1:8">
      <c r="A60" s="153"/>
      <c r="B60" s="167" t="s">
        <v>144</v>
      </c>
      <c r="C60" s="167"/>
      <c r="D60" s="166">
        <f>SUM(D56:D59)</f>
        <v>150000000.40000001</v>
      </c>
      <c r="E60" s="166">
        <f>SUM(E56:E59)</f>
        <v>80000000.400000006</v>
      </c>
      <c r="F60" s="166">
        <f>SUM(F56:F59)</f>
        <v>0</v>
      </c>
      <c r="G60" s="166">
        <f>SUM(G56:G59)</f>
        <v>0</v>
      </c>
      <c r="H60" s="176"/>
    </row>
    <row r="61" spans="1:8">
      <c r="A61" s="196"/>
      <c r="B61" s="154" t="s">
        <v>221</v>
      </c>
      <c r="C61" s="154"/>
      <c r="D61" s="154"/>
      <c r="E61" s="154"/>
      <c r="F61" s="154"/>
      <c r="G61" s="154"/>
      <c r="H61" s="154"/>
    </row>
    <row r="62" spans="1:8" ht="72">
      <c r="A62" s="153">
        <v>1</v>
      </c>
      <c r="B62" s="170" t="s">
        <v>19</v>
      </c>
      <c r="C62" s="170" t="s">
        <v>222</v>
      </c>
      <c r="D62" s="163">
        <v>50000000</v>
      </c>
      <c r="E62" s="163">
        <v>50000000</v>
      </c>
      <c r="F62" s="163">
        <v>50000000</v>
      </c>
      <c r="G62" s="163">
        <v>0</v>
      </c>
      <c r="H62" s="170" t="s">
        <v>523</v>
      </c>
    </row>
    <row r="63" spans="1:8">
      <c r="A63" s="153"/>
      <c r="B63" s="154" t="s">
        <v>223</v>
      </c>
      <c r="C63" s="154"/>
      <c r="D63" s="166">
        <f>SUM(D62:D62)</f>
        <v>50000000</v>
      </c>
      <c r="E63" s="166">
        <f>SUM(E62:E62)</f>
        <v>50000000</v>
      </c>
      <c r="F63" s="166">
        <f>SUM(F62:F62)</f>
        <v>50000000</v>
      </c>
      <c r="G63" s="166">
        <f>SUM(G62:G62)</f>
        <v>0</v>
      </c>
      <c r="H63" s="176"/>
    </row>
    <row r="64" spans="1:8">
      <c r="A64" s="153"/>
      <c r="B64" s="160"/>
      <c r="C64" s="160"/>
      <c r="D64" s="166"/>
      <c r="E64" s="166"/>
      <c r="F64" s="166"/>
      <c r="G64" s="166"/>
      <c r="H64" s="176"/>
    </row>
    <row r="65" spans="1:8">
      <c r="A65" s="196"/>
      <c r="B65" s="154" t="s">
        <v>224</v>
      </c>
      <c r="C65" s="154"/>
      <c r="D65" s="154"/>
      <c r="E65" s="154"/>
      <c r="F65" s="154"/>
      <c r="G65" s="154"/>
      <c r="H65" s="154"/>
    </row>
    <row r="66" spans="1:8" ht="360">
      <c r="A66" s="196">
        <v>1</v>
      </c>
      <c r="B66" s="170" t="s">
        <v>19</v>
      </c>
      <c r="C66" s="170" t="s">
        <v>225</v>
      </c>
      <c r="D66" s="252">
        <v>273600000</v>
      </c>
      <c r="E66" s="163">
        <v>259670000</v>
      </c>
      <c r="F66" s="163">
        <v>259670000</v>
      </c>
      <c r="G66" s="163">
        <f>E66-F66</f>
        <v>0</v>
      </c>
      <c r="H66" s="170" t="s">
        <v>226</v>
      </c>
    </row>
    <row r="67" spans="1:8" ht="162">
      <c r="A67" s="196">
        <v>2</v>
      </c>
      <c r="B67" s="170" t="s">
        <v>19</v>
      </c>
      <c r="C67" s="170" t="s">
        <v>438</v>
      </c>
      <c r="D67" s="163">
        <v>43600000</v>
      </c>
      <c r="E67" s="163">
        <v>43600000</v>
      </c>
      <c r="F67" s="163">
        <v>43600000</v>
      </c>
      <c r="G67" s="163">
        <f>E67-F67</f>
        <v>0</v>
      </c>
      <c r="H67" s="170" t="s">
        <v>227</v>
      </c>
    </row>
    <row r="68" spans="1:8" ht="234">
      <c r="A68" s="196">
        <v>3</v>
      </c>
      <c r="B68" s="170" t="s">
        <v>19</v>
      </c>
      <c r="C68" s="170" t="s">
        <v>228</v>
      </c>
      <c r="D68" s="183">
        <v>137800000</v>
      </c>
      <c r="E68" s="209">
        <v>137800000</v>
      </c>
      <c r="F68" s="163">
        <v>137800000</v>
      </c>
      <c r="G68" s="163">
        <v>0</v>
      </c>
      <c r="H68" s="170" t="s">
        <v>229</v>
      </c>
    </row>
    <row r="69" spans="1:8" ht="54">
      <c r="A69" s="196">
        <v>4</v>
      </c>
      <c r="B69" s="170" t="s">
        <v>31</v>
      </c>
      <c r="C69" s="170" t="s">
        <v>230</v>
      </c>
      <c r="D69" s="252">
        <v>100000000</v>
      </c>
      <c r="E69" s="252">
        <v>500000000</v>
      </c>
      <c r="F69" s="252">
        <v>500000000</v>
      </c>
      <c r="G69" s="163">
        <f>E69-F69</f>
        <v>0</v>
      </c>
      <c r="H69" s="170" t="s">
        <v>414</v>
      </c>
    </row>
    <row r="70" spans="1:8">
      <c r="A70" s="153"/>
      <c r="B70" s="167" t="s">
        <v>231</v>
      </c>
      <c r="C70" s="167"/>
      <c r="D70" s="166">
        <f>D69+D68+D66+D67</f>
        <v>555000000</v>
      </c>
      <c r="E70" s="166">
        <f>E69+E68+E66+E67</f>
        <v>941070000</v>
      </c>
      <c r="F70" s="166">
        <f>F69+F68+F66+F67</f>
        <v>941070000</v>
      </c>
      <c r="G70" s="166"/>
      <c r="H70" s="176"/>
    </row>
    <row r="71" spans="1:8">
      <c r="A71" s="153"/>
      <c r="B71" s="167"/>
      <c r="C71" s="167"/>
      <c r="D71" s="167"/>
      <c r="E71" s="167"/>
      <c r="F71" s="167"/>
      <c r="G71" s="167"/>
      <c r="H71" s="167"/>
    </row>
    <row r="72" spans="1:8">
      <c r="A72" s="153"/>
      <c r="B72" s="154" t="s">
        <v>50</v>
      </c>
      <c r="C72" s="154"/>
      <c r="D72" s="191"/>
      <c r="E72" s="160"/>
      <c r="F72" s="160"/>
      <c r="G72" s="160"/>
      <c r="H72" s="160"/>
    </row>
    <row r="73" spans="1:8" ht="72">
      <c r="A73" s="153">
        <v>1</v>
      </c>
      <c r="B73" s="170" t="s">
        <v>19</v>
      </c>
      <c r="C73" s="170" t="s">
        <v>232</v>
      </c>
      <c r="D73" s="163">
        <v>12960000</v>
      </c>
      <c r="E73" s="163">
        <v>0</v>
      </c>
      <c r="F73" s="163">
        <v>0</v>
      </c>
      <c r="G73" s="163">
        <v>0</v>
      </c>
      <c r="H73" s="170" t="s">
        <v>190</v>
      </c>
    </row>
    <row r="74" spans="1:8" ht="54">
      <c r="A74" s="153">
        <v>2</v>
      </c>
      <c r="B74" s="170" t="s">
        <v>19</v>
      </c>
      <c r="C74" s="170" t="s">
        <v>233</v>
      </c>
      <c r="D74" s="163">
        <v>50000000</v>
      </c>
      <c r="E74" s="163">
        <v>0</v>
      </c>
      <c r="F74" s="163">
        <v>0</v>
      </c>
      <c r="G74" s="163">
        <f>E74-F74</f>
        <v>0</v>
      </c>
      <c r="H74" s="170" t="s">
        <v>190</v>
      </c>
    </row>
    <row r="75" spans="1:8" ht="90">
      <c r="A75" s="153">
        <v>3</v>
      </c>
      <c r="B75" s="170" t="s">
        <v>234</v>
      </c>
      <c r="C75" s="170" t="s">
        <v>235</v>
      </c>
      <c r="D75" s="163">
        <v>80000000</v>
      </c>
      <c r="E75" s="163">
        <v>80000000</v>
      </c>
      <c r="F75" s="163">
        <v>80000000</v>
      </c>
      <c r="G75" s="163">
        <f>E75-F75</f>
        <v>0</v>
      </c>
      <c r="H75" s="170" t="s">
        <v>415</v>
      </c>
    </row>
    <row r="76" spans="1:8" ht="108">
      <c r="A76" s="153">
        <v>4</v>
      </c>
      <c r="B76" s="170" t="s">
        <v>134</v>
      </c>
      <c r="C76" s="170" t="s">
        <v>236</v>
      </c>
      <c r="D76" s="163">
        <v>207040000</v>
      </c>
      <c r="E76" s="163">
        <v>207000000</v>
      </c>
      <c r="F76" s="163">
        <f>E76-G76</f>
        <v>175652307.88999999</v>
      </c>
      <c r="G76" s="163">
        <v>31347692.109999999</v>
      </c>
      <c r="H76" s="170" t="s">
        <v>444</v>
      </c>
    </row>
    <row r="77" spans="1:8">
      <c r="A77" s="153"/>
      <c r="B77" s="154" t="s">
        <v>237</v>
      </c>
      <c r="C77" s="154"/>
      <c r="D77" s="166">
        <f>SUM(D73:D76)</f>
        <v>350000000</v>
      </c>
      <c r="E77" s="166">
        <f t="shared" ref="E77:G77" si="1">SUM(E73:E76)</f>
        <v>287000000</v>
      </c>
      <c r="F77" s="166">
        <f t="shared" si="1"/>
        <v>255652307.88999999</v>
      </c>
      <c r="G77" s="166">
        <f t="shared" si="1"/>
        <v>31347692.109999999</v>
      </c>
      <c r="H77" s="176"/>
    </row>
    <row r="78" spans="1:8">
      <c r="A78" s="153"/>
      <c r="B78" s="154" t="s">
        <v>39</v>
      </c>
      <c r="C78" s="154"/>
      <c r="D78" s="154"/>
      <c r="E78" s="154"/>
      <c r="F78" s="154"/>
      <c r="G78" s="154"/>
      <c r="H78" s="154"/>
    </row>
    <row r="79" spans="1:8" ht="108">
      <c r="A79" s="156">
        <v>1</v>
      </c>
      <c r="B79" s="170" t="s">
        <v>41</v>
      </c>
      <c r="C79" s="164" t="s">
        <v>238</v>
      </c>
      <c r="D79" s="163">
        <v>509102322.92000002</v>
      </c>
      <c r="E79" s="209">
        <v>480065540</v>
      </c>
      <c r="F79" s="209">
        <v>480065540</v>
      </c>
      <c r="G79" s="179">
        <f>E79-F79</f>
        <v>0</v>
      </c>
      <c r="H79" s="164" t="s">
        <v>239</v>
      </c>
    </row>
    <row r="80" spans="1:8" ht="108">
      <c r="A80" s="153">
        <v>2</v>
      </c>
      <c r="B80" s="170" t="s">
        <v>41</v>
      </c>
      <c r="C80" s="164" t="s">
        <v>240</v>
      </c>
      <c r="D80" s="163">
        <v>509102322.92000002</v>
      </c>
      <c r="E80" s="209">
        <v>183554120</v>
      </c>
      <c r="F80" s="209">
        <v>183554120</v>
      </c>
      <c r="G80" s="179">
        <f t="shared" ref="G80:G82" si="2">E80-F80</f>
        <v>0</v>
      </c>
      <c r="H80" s="164" t="s">
        <v>241</v>
      </c>
    </row>
    <row r="81" spans="1:8" ht="126">
      <c r="A81" s="156">
        <v>3</v>
      </c>
      <c r="B81" s="170" t="s">
        <v>41</v>
      </c>
      <c r="C81" s="164" t="s">
        <v>242</v>
      </c>
      <c r="D81" s="163">
        <v>254551162.16</v>
      </c>
      <c r="E81" s="209">
        <v>35762145</v>
      </c>
      <c r="F81" s="209">
        <v>35762145</v>
      </c>
      <c r="G81" s="179">
        <f t="shared" si="2"/>
        <v>0</v>
      </c>
      <c r="H81" s="164" t="s">
        <v>243</v>
      </c>
    </row>
    <row r="82" spans="1:8" ht="108">
      <c r="A82" s="153">
        <v>4</v>
      </c>
      <c r="B82" s="170" t="s">
        <v>41</v>
      </c>
      <c r="C82" s="164" t="s">
        <v>244</v>
      </c>
      <c r="D82" s="163">
        <v>62560000</v>
      </c>
      <c r="E82" s="209">
        <v>56400086</v>
      </c>
      <c r="F82" s="209">
        <v>55000000</v>
      </c>
      <c r="G82" s="179">
        <f t="shared" si="2"/>
        <v>1400086</v>
      </c>
      <c r="H82" s="164" t="s">
        <v>245</v>
      </c>
    </row>
    <row r="83" spans="1:8">
      <c r="A83" s="153"/>
      <c r="B83" s="154" t="s">
        <v>246</v>
      </c>
      <c r="C83" s="154"/>
      <c r="D83" s="166">
        <f>SUM(D79:D82)</f>
        <v>1335315808</v>
      </c>
      <c r="E83" s="166">
        <f>SUM(E79:E82)</f>
        <v>755781891</v>
      </c>
      <c r="F83" s="166">
        <f>SUM(F79:F82)</f>
        <v>754381805</v>
      </c>
      <c r="G83" s="166">
        <f>D83-E83</f>
        <v>579533917</v>
      </c>
      <c r="H83" s="188"/>
    </row>
    <row r="84" spans="1:8">
      <c r="A84" s="153"/>
      <c r="B84" s="167"/>
      <c r="C84" s="167"/>
      <c r="D84" s="167"/>
      <c r="E84" s="167"/>
      <c r="F84" s="167"/>
      <c r="G84" s="167"/>
      <c r="H84" s="167"/>
    </row>
    <row r="85" spans="1:8">
      <c r="A85" s="153"/>
      <c r="B85" s="154" t="s">
        <v>247</v>
      </c>
      <c r="C85" s="154"/>
      <c r="D85" s="154"/>
      <c r="E85" s="154"/>
      <c r="F85" s="154"/>
      <c r="G85" s="154"/>
      <c r="H85" s="154"/>
    </row>
    <row r="86" spans="1:8" ht="147" customHeight="1">
      <c r="A86" s="153">
        <v>1</v>
      </c>
      <c r="B86" s="170" t="s">
        <v>31</v>
      </c>
      <c r="C86" s="254" t="s">
        <v>248</v>
      </c>
      <c r="D86" s="163">
        <v>550000000</v>
      </c>
      <c r="E86" s="255">
        <v>458554558.19999999</v>
      </c>
      <c r="F86" s="255">
        <v>458554558.19999999</v>
      </c>
      <c r="G86" s="163">
        <f>E86-F86</f>
        <v>0</v>
      </c>
      <c r="H86" s="170" t="s">
        <v>445</v>
      </c>
    </row>
    <row r="87" spans="1:8" ht="93" customHeight="1">
      <c r="A87" s="153">
        <v>2</v>
      </c>
      <c r="B87" s="170" t="s">
        <v>19</v>
      </c>
      <c r="C87" s="254" t="s">
        <v>249</v>
      </c>
      <c r="D87" s="163">
        <v>85406336</v>
      </c>
      <c r="E87" s="163">
        <v>0</v>
      </c>
      <c r="F87" s="163">
        <v>0</v>
      </c>
      <c r="G87" s="163">
        <f t="shared" ref="G87:G88" si="3">E87-F87</f>
        <v>0</v>
      </c>
      <c r="H87" s="170" t="s">
        <v>190</v>
      </c>
    </row>
    <row r="88" spans="1:8" ht="66" customHeight="1">
      <c r="A88" s="153">
        <v>3</v>
      </c>
      <c r="B88" s="170" t="s">
        <v>24</v>
      </c>
      <c r="C88" s="254" t="s">
        <v>250</v>
      </c>
      <c r="D88" s="163">
        <v>950000000</v>
      </c>
      <c r="E88" s="163">
        <v>0</v>
      </c>
      <c r="F88" s="163">
        <v>0</v>
      </c>
      <c r="G88" s="163">
        <f t="shared" si="3"/>
        <v>0</v>
      </c>
      <c r="H88" s="170" t="s">
        <v>190</v>
      </c>
    </row>
    <row r="89" spans="1:8">
      <c r="A89" s="156"/>
      <c r="B89" s="154" t="s">
        <v>251</v>
      </c>
      <c r="C89" s="154"/>
      <c r="D89" s="166">
        <f>SUM(D86:D88)</f>
        <v>1585406336</v>
      </c>
      <c r="E89" s="166">
        <f>SUM(E86:E88)</f>
        <v>458554558.19999999</v>
      </c>
      <c r="F89" s="166">
        <f>SUM(F86:F88)</f>
        <v>458554558.19999999</v>
      </c>
      <c r="G89" s="166"/>
      <c r="H89" s="245"/>
    </row>
    <row r="90" spans="1:8">
      <c r="A90" s="156"/>
      <c r="B90" s="160"/>
      <c r="C90" s="160"/>
      <c r="D90" s="182"/>
      <c r="E90" s="172"/>
      <c r="F90" s="182"/>
      <c r="G90" s="182"/>
      <c r="H90" s="160"/>
    </row>
    <row r="91" spans="1:8">
      <c r="A91" s="156">
        <v>1</v>
      </c>
      <c r="B91" s="256" t="s">
        <v>252</v>
      </c>
      <c r="C91" s="256"/>
      <c r="D91" s="256"/>
      <c r="E91" s="256"/>
      <c r="F91" s="256"/>
      <c r="G91" s="256"/>
      <c r="H91" s="256"/>
    </row>
    <row r="92" spans="1:8" ht="72">
      <c r="A92" s="153"/>
      <c r="B92" s="170" t="s">
        <v>19</v>
      </c>
      <c r="C92" s="170" t="s">
        <v>253</v>
      </c>
      <c r="D92" s="163">
        <v>850000000</v>
      </c>
      <c r="E92" s="163">
        <v>229474000</v>
      </c>
      <c r="F92" s="163">
        <v>229474000</v>
      </c>
      <c r="G92" s="163">
        <f>E92-F92</f>
        <v>0</v>
      </c>
      <c r="H92" s="170" t="s">
        <v>254</v>
      </c>
    </row>
    <row r="93" spans="1:8">
      <c r="A93" s="156"/>
      <c r="B93" s="154" t="s">
        <v>255</v>
      </c>
      <c r="C93" s="154"/>
      <c r="D93" s="166">
        <f>SUM(D92)</f>
        <v>850000000</v>
      </c>
      <c r="E93" s="166">
        <f>SUM(E92)</f>
        <v>229474000</v>
      </c>
      <c r="F93" s="166">
        <f>SUM(F92)</f>
        <v>229474000</v>
      </c>
      <c r="G93" s="166">
        <f>SUM(G92)</f>
        <v>0</v>
      </c>
      <c r="H93" s="170"/>
    </row>
    <row r="94" spans="1:8">
      <c r="A94" s="230"/>
      <c r="B94" s="257"/>
      <c r="C94" s="257"/>
      <c r="D94" s="257"/>
      <c r="E94" s="257"/>
      <c r="F94" s="257"/>
      <c r="G94" s="257"/>
      <c r="H94" s="257"/>
    </row>
    <row r="95" spans="1:8">
      <c r="A95" s="156">
        <v>1</v>
      </c>
      <c r="B95" s="154" t="s">
        <v>256</v>
      </c>
      <c r="C95" s="154"/>
      <c r="D95" s="154"/>
      <c r="E95" s="154"/>
      <c r="F95" s="154"/>
      <c r="G95" s="154"/>
      <c r="H95" s="154"/>
    </row>
    <row r="96" spans="1:8" ht="54">
      <c r="A96" s="153"/>
      <c r="B96" s="170" t="s">
        <v>19</v>
      </c>
      <c r="C96" s="170" t="s">
        <v>257</v>
      </c>
      <c r="D96" s="163">
        <v>650000000</v>
      </c>
      <c r="E96" s="163">
        <v>180801879</v>
      </c>
      <c r="F96" s="163">
        <v>180801879</v>
      </c>
      <c r="G96" s="163">
        <f>E96-F96</f>
        <v>0</v>
      </c>
      <c r="H96" s="170" t="s">
        <v>258</v>
      </c>
    </row>
    <row r="97" spans="1:8">
      <c r="A97" s="165"/>
      <c r="B97" s="154" t="s">
        <v>259</v>
      </c>
      <c r="C97" s="154"/>
      <c r="D97" s="166">
        <f>SUM(D96:D96)</f>
        <v>650000000</v>
      </c>
      <c r="E97" s="166">
        <f>SUM(E96:E96)</f>
        <v>180801879</v>
      </c>
      <c r="F97" s="166">
        <f>SUM(F96:F96)</f>
        <v>180801879</v>
      </c>
      <c r="G97" s="163">
        <f t="shared" ref="G97" si="4">E97-F97</f>
        <v>0</v>
      </c>
      <c r="H97" s="170"/>
    </row>
    <row r="98" spans="1:8">
      <c r="A98" s="165"/>
      <c r="B98" s="167" t="s">
        <v>260</v>
      </c>
      <c r="C98" s="167"/>
      <c r="D98" s="166">
        <f>D97+D93+D89+D83+D77+D70+D63+D60+D53+D44+D29</f>
        <v>8011894850.1399994</v>
      </c>
      <c r="E98" s="166">
        <f>E97+E93+E89+E83+E77+E70+E63+E60+E53+E44+E29</f>
        <v>4957315034.3400002</v>
      </c>
      <c r="F98" s="166">
        <f>F97+F93+F89+F83+F77+F70+F63+F60+F53+F44+F29</f>
        <v>3930280857.0900002</v>
      </c>
      <c r="G98" s="166">
        <f>G97+G93+G89+G83+G77+G70+G63+G60+G53+G44+G29</f>
        <v>1040995302.11</v>
      </c>
      <c r="H98" s="245"/>
    </row>
    <row r="99" spans="1:8">
      <c r="A99" s="258"/>
      <c r="B99" s="156"/>
      <c r="C99" s="156"/>
      <c r="D99" s="166"/>
      <c r="E99" s="166"/>
      <c r="F99" s="166"/>
      <c r="G99" s="166"/>
      <c r="H99" s="160"/>
    </row>
    <row r="100" spans="1:8">
      <c r="A100" s="258"/>
      <c r="B100" s="154" t="s">
        <v>261</v>
      </c>
      <c r="C100" s="154"/>
      <c r="D100" s="168"/>
      <c r="E100" s="154"/>
      <c r="F100" s="154"/>
      <c r="G100" s="154"/>
      <c r="H100" s="154"/>
    </row>
    <row r="101" spans="1:8">
      <c r="A101" s="165"/>
      <c r="B101" s="154" t="s">
        <v>262</v>
      </c>
      <c r="C101" s="154"/>
      <c r="D101" s="191"/>
      <c r="E101" s="160"/>
      <c r="F101" s="160"/>
      <c r="G101" s="160"/>
      <c r="H101" s="160"/>
    </row>
    <row r="102" spans="1:8" ht="108">
      <c r="A102" s="204" t="s">
        <v>40</v>
      </c>
      <c r="B102" s="170" t="s">
        <v>16</v>
      </c>
      <c r="C102" s="170" t="s">
        <v>263</v>
      </c>
      <c r="D102" s="176">
        <v>0</v>
      </c>
      <c r="E102" s="176">
        <v>25439436</v>
      </c>
      <c r="F102" s="176">
        <v>25439436</v>
      </c>
      <c r="G102" s="176">
        <f>E102-F102</f>
        <v>0</v>
      </c>
      <c r="H102" s="170" t="s">
        <v>369</v>
      </c>
    </row>
    <row r="103" spans="1:8" ht="132.75" customHeight="1">
      <c r="A103" s="204" t="s">
        <v>446</v>
      </c>
      <c r="B103" s="170" t="s">
        <v>192</v>
      </c>
      <c r="C103" s="170" t="s">
        <v>264</v>
      </c>
      <c r="D103" s="176">
        <v>0</v>
      </c>
      <c r="E103" s="176">
        <v>44900000</v>
      </c>
      <c r="F103" s="176">
        <v>44900000</v>
      </c>
      <c r="G103" s="176">
        <f t="shared" ref="G103:G106" si="5">E103-F103</f>
        <v>0</v>
      </c>
      <c r="H103" s="170" t="s">
        <v>265</v>
      </c>
    </row>
    <row r="104" spans="1:8" ht="162">
      <c r="A104" s="204" t="s">
        <v>447</v>
      </c>
      <c r="B104" s="170" t="s">
        <v>83</v>
      </c>
      <c r="C104" s="170" t="s">
        <v>439</v>
      </c>
      <c r="D104" s="176">
        <v>0</v>
      </c>
      <c r="E104" s="176">
        <v>35000000</v>
      </c>
      <c r="F104" s="176">
        <v>35000000</v>
      </c>
      <c r="G104" s="176">
        <f t="shared" si="5"/>
        <v>0</v>
      </c>
      <c r="H104" s="170" t="s">
        <v>370</v>
      </c>
    </row>
    <row r="105" spans="1:8" ht="90">
      <c r="A105" s="204" t="s">
        <v>448</v>
      </c>
      <c r="B105" s="170" t="s">
        <v>35</v>
      </c>
      <c r="C105" s="170" t="s">
        <v>266</v>
      </c>
      <c r="D105" s="176">
        <v>0</v>
      </c>
      <c r="E105" s="176">
        <v>7694188</v>
      </c>
      <c r="F105" s="176">
        <v>0</v>
      </c>
      <c r="G105" s="176">
        <v>0</v>
      </c>
      <c r="H105" s="170" t="s">
        <v>412</v>
      </c>
    </row>
    <row r="106" spans="1:8">
      <c r="A106" s="165"/>
      <c r="B106" s="154" t="s">
        <v>267</v>
      </c>
      <c r="C106" s="154"/>
      <c r="D106" s="188"/>
      <c r="E106" s="188">
        <f>SUM(E102:E105)</f>
        <v>113033624</v>
      </c>
      <c r="F106" s="188">
        <f t="shared" ref="F106" si="6">SUM(F102:F105)</f>
        <v>105339436</v>
      </c>
      <c r="G106" s="188">
        <f t="shared" si="5"/>
        <v>7694188</v>
      </c>
      <c r="H106" s="160"/>
    </row>
    <row r="107" spans="1:8">
      <c r="A107" s="204"/>
      <c r="B107" s="154" t="s">
        <v>268</v>
      </c>
      <c r="C107" s="154"/>
      <c r="D107" s="176"/>
      <c r="E107" s="176"/>
      <c r="F107" s="176"/>
      <c r="G107" s="176"/>
      <c r="H107" s="170"/>
    </row>
    <row r="108" spans="1:8" ht="90">
      <c r="A108" s="204" t="s">
        <v>40</v>
      </c>
      <c r="B108" s="170" t="s">
        <v>192</v>
      </c>
      <c r="C108" s="170" t="s">
        <v>269</v>
      </c>
      <c r="D108" s="176">
        <v>0</v>
      </c>
      <c r="E108" s="176">
        <v>78705536</v>
      </c>
      <c r="F108" s="176">
        <v>78705536</v>
      </c>
      <c r="G108" s="176">
        <f>E108-F108</f>
        <v>0</v>
      </c>
      <c r="H108" s="170" t="s">
        <v>156</v>
      </c>
    </row>
    <row r="109" spans="1:8" ht="72" customHeight="1">
      <c r="A109" s="204" t="s">
        <v>446</v>
      </c>
      <c r="B109" s="170" t="s">
        <v>16</v>
      </c>
      <c r="C109" s="170" t="s">
        <v>270</v>
      </c>
      <c r="D109" s="176">
        <v>0</v>
      </c>
      <c r="E109" s="176">
        <v>20000000</v>
      </c>
      <c r="F109" s="176">
        <v>0</v>
      </c>
      <c r="G109" s="176">
        <v>0</v>
      </c>
      <c r="H109" s="170" t="s">
        <v>412</v>
      </c>
    </row>
    <row r="110" spans="1:8" ht="90">
      <c r="A110" s="204" t="s">
        <v>447</v>
      </c>
      <c r="B110" s="170" t="s">
        <v>31</v>
      </c>
      <c r="C110" s="170" t="s">
        <v>271</v>
      </c>
      <c r="D110" s="176">
        <v>0</v>
      </c>
      <c r="E110" s="176">
        <v>77028132.140000001</v>
      </c>
      <c r="F110" s="176">
        <v>77028132.140000001</v>
      </c>
      <c r="G110" s="176">
        <f>E110-F110</f>
        <v>0</v>
      </c>
      <c r="H110" s="170" t="s">
        <v>364</v>
      </c>
    </row>
    <row r="111" spans="1:8" ht="72">
      <c r="A111" s="204" t="s">
        <v>448</v>
      </c>
      <c r="B111" s="170" t="s">
        <v>33</v>
      </c>
      <c r="C111" s="170" t="s">
        <v>272</v>
      </c>
      <c r="D111" s="176">
        <v>0</v>
      </c>
      <c r="E111" s="176">
        <v>40000000</v>
      </c>
      <c r="F111" s="176">
        <v>23277270</v>
      </c>
      <c r="G111" s="176">
        <f>E111-F111</f>
        <v>16722730</v>
      </c>
      <c r="H111" s="170" t="s">
        <v>368</v>
      </c>
    </row>
    <row r="112" spans="1:8">
      <c r="A112" s="165"/>
      <c r="B112" s="154" t="s">
        <v>273</v>
      </c>
      <c r="C112" s="154"/>
      <c r="D112" s="188"/>
      <c r="E112" s="188">
        <f>E108+E109+E110+E111</f>
        <v>215733668.13999999</v>
      </c>
      <c r="F112" s="188">
        <f>F108+F110</f>
        <v>155733668.13999999</v>
      </c>
      <c r="G112" s="188">
        <f>G108+G110</f>
        <v>0</v>
      </c>
      <c r="H112" s="160"/>
    </row>
    <row r="113" spans="1:8">
      <c r="A113" s="165"/>
      <c r="B113" s="154" t="s">
        <v>274</v>
      </c>
      <c r="C113" s="154"/>
      <c r="D113" s="176"/>
      <c r="E113" s="176"/>
      <c r="F113" s="176"/>
      <c r="G113" s="176"/>
      <c r="H113" s="170"/>
    </row>
    <row r="114" spans="1:8" ht="72">
      <c r="A114" s="165">
        <v>1</v>
      </c>
      <c r="B114" s="170" t="s">
        <v>31</v>
      </c>
      <c r="C114" s="170" t="s">
        <v>275</v>
      </c>
      <c r="D114" s="176">
        <v>0</v>
      </c>
      <c r="E114" s="176">
        <v>34700000</v>
      </c>
      <c r="F114" s="176">
        <v>34700000</v>
      </c>
      <c r="G114" s="176">
        <f>E114-F114</f>
        <v>0</v>
      </c>
      <c r="H114" s="170" t="s">
        <v>379</v>
      </c>
    </row>
    <row r="115" spans="1:8" ht="72">
      <c r="A115" s="165">
        <v>2</v>
      </c>
      <c r="B115" s="170" t="s">
        <v>31</v>
      </c>
      <c r="C115" s="170" t="s">
        <v>276</v>
      </c>
      <c r="D115" s="176"/>
      <c r="E115" s="176">
        <v>25000000</v>
      </c>
      <c r="F115" s="176">
        <v>25000000</v>
      </c>
      <c r="G115" s="176">
        <v>0</v>
      </c>
      <c r="H115" s="170" t="s">
        <v>357</v>
      </c>
    </row>
    <row r="116" spans="1:8">
      <c r="A116" s="165"/>
      <c r="B116" s="154" t="s">
        <v>277</v>
      </c>
      <c r="C116" s="154"/>
      <c r="D116" s="176"/>
      <c r="E116" s="188">
        <f>E114+E115</f>
        <v>59700000</v>
      </c>
      <c r="F116" s="188">
        <f t="shared" ref="F116" si="7">SUM(F114)</f>
        <v>34700000</v>
      </c>
      <c r="G116" s="188">
        <f>G114+G115</f>
        <v>0</v>
      </c>
      <c r="H116" s="170"/>
    </row>
    <row r="117" spans="1:8">
      <c r="A117" s="169"/>
      <c r="B117" s="154" t="s">
        <v>278</v>
      </c>
      <c r="C117" s="154"/>
      <c r="D117" s="176"/>
      <c r="E117" s="188">
        <f>E106+E112+E116</f>
        <v>388467292.13999999</v>
      </c>
      <c r="F117" s="188">
        <f>F116+F112+F106</f>
        <v>295773104.13999999</v>
      </c>
      <c r="G117" s="188">
        <f>G116+G112+G106</f>
        <v>7694188</v>
      </c>
      <c r="H117" s="170"/>
    </row>
    <row r="118" spans="1:8" ht="28.5" customHeight="1">
      <c r="A118" s="153"/>
      <c r="B118" s="154" t="s">
        <v>279</v>
      </c>
      <c r="C118" s="154"/>
      <c r="D118" s="166">
        <f>D98</f>
        <v>8011894850.1399994</v>
      </c>
      <c r="E118" s="166">
        <f>E117+E98</f>
        <v>5345782326.4800005</v>
      </c>
      <c r="F118" s="166">
        <f>F117+F98</f>
        <v>4226053961.23</v>
      </c>
      <c r="G118" s="166"/>
      <c r="H118" s="166"/>
    </row>
    <row r="119" spans="1:8">
      <c r="A119" s="259"/>
      <c r="B119" s="154" t="s">
        <v>341</v>
      </c>
      <c r="C119" s="154"/>
      <c r="D119" s="166">
        <f>D118</f>
        <v>8011894850.1399994</v>
      </c>
      <c r="E119" s="166">
        <f>E118</f>
        <v>5345782326.4800005</v>
      </c>
      <c r="F119" s="166">
        <f>F118</f>
        <v>4226053961.23</v>
      </c>
      <c r="G119" s="166"/>
      <c r="H119" s="170"/>
    </row>
    <row r="120" spans="1:8">
      <c r="A120" s="260" t="s">
        <v>344</v>
      </c>
      <c r="B120" s="260"/>
      <c r="C120" s="260"/>
      <c r="D120" s="260"/>
      <c r="E120" s="260"/>
      <c r="F120" s="260"/>
      <c r="G120" s="260"/>
      <c r="H120" s="260"/>
    </row>
    <row r="121" spans="1:8">
      <c r="A121" s="261" t="s">
        <v>345</v>
      </c>
      <c r="B121" s="261"/>
      <c r="C121" s="261"/>
      <c r="D121" s="261"/>
      <c r="E121" s="261"/>
      <c r="F121" s="261"/>
      <c r="G121" s="261"/>
      <c r="H121" s="261"/>
    </row>
    <row r="122" spans="1:8">
      <c r="A122" s="262" t="s">
        <v>346</v>
      </c>
      <c r="B122" s="262"/>
      <c r="C122" s="262"/>
      <c r="D122" s="262"/>
      <c r="E122" s="262"/>
      <c r="F122" s="262"/>
      <c r="G122" s="262"/>
      <c r="H122" s="262"/>
    </row>
    <row r="125" spans="1:8">
      <c r="E125" s="244"/>
    </row>
  </sheetData>
  <mergeCells count="43">
    <mergeCell ref="B4:D4"/>
    <mergeCell ref="B29:C29"/>
    <mergeCell ref="B5:C5"/>
    <mergeCell ref="A1:H1"/>
    <mergeCell ref="A2:H2"/>
    <mergeCell ref="B3:H3"/>
    <mergeCell ref="B30:H30"/>
    <mergeCell ref="B44:C44"/>
    <mergeCell ref="B45:H45"/>
    <mergeCell ref="B53:C53"/>
    <mergeCell ref="B55:H55"/>
    <mergeCell ref="B60:C60"/>
    <mergeCell ref="B61:H61"/>
    <mergeCell ref="B63:C63"/>
    <mergeCell ref="B65:H65"/>
    <mergeCell ref="B70:C70"/>
    <mergeCell ref="B71:H71"/>
    <mergeCell ref="B72:C72"/>
    <mergeCell ref="B77:C77"/>
    <mergeCell ref="B78:H78"/>
    <mergeCell ref="B83:C83"/>
    <mergeCell ref="B84:H84"/>
    <mergeCell ref="B85:H85"/>
    <mergeCell ref="B89:C89"/>
    <mergeCell ref="B91:H91"/>
    <mergeCell ref="B93:C93"/>
    <mergeCell ref="B94:H94"/>
    <mergeCell ref="B95:H95"/>
    <mergeCell ref="B97:C97"/>
    <mergeCell ref="B98:C98"/>
    <mergeCell ref="B100:H100"/>
    <mergeCell ref="B116:C116"/>
    <mergeCell ref="B117:C117"/>
    <mergeCell ref="B101:C101"/>
    <mergeCell ref="B106:C106"/>
    <mergeCell ref="B107:C107"/>
    <mergeCell ref="B112:C112"/>
    <mergeCell ref="B113:C113"/>
    <mergeCell ref="B118:C118"/>
    <mergeCell ref="A121:H121"/>
    <mergeCell ref="A122:H122"/>
    <mergeCell ref="B119:C119"/>
    <mergeCell ref="A120:H12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62"/>
  <sheetViews>
    <sheetView topLeftCell="A37" workbookViewId="0">
      <selection activeCell="H7" sqref="H7"/>
    </sheetView>
  </sheetViews>
  <sheetFormatPr defaultRowHeight="15"/>
  <cols>
    <col min="1" max="1" width="5.5703125" customWidth="1"/>
    <col min="2" max="2" width="25.85546875" customWidth="1"/>
    <col min="3" max="3" width="29.140625" customWidth="1"/>
  </cols>
  <sheetData>
    <row r="2" spans="1:3" ht="15.75">
      <c r="A2" s="102" t="s">
        <v>472</v>
      </c>
      <c r="B2" s="102"/>
      <c r="C2" s="102"/>
    </row>
    <row r="3" spans="1:3" ht="15.75">
      <c r="A3" s="103" t="s">
        <v>473</v>
      </c>
      <c r="B3" s="105"/>
      <c r="C3" s="70"/>
    </row>
    <row r="4" spans="1:3" ht="15.75">
      <c r="A4" s="98" t="s">
        <v>474</v>
      </c>
      <c r="B4" s="99"/>
      <c r="C4" s="100"/>
    </row>
    <row r="5" spans="1:3" ht="15.75">
      <c r="A5" s="71" t="s">
        <v>3</v>
      </c>
      <c r="B5" s="71" t="s">
        <v>475</v>
      </c>
      <c r="C5" s="71" t="s">
        <v>476</v>
      </c>
    </row>
    <row r="6" spans="1:3" ht="15.75">
      <c r="A6" s="72">
        <v>1</v>
      </c>
      <c r="B6" s="73" t="s">
        <v>477</v>
      </c>
      <c r="C6" s="74">
        <v>35</v>
      </c>
    </row>
    <row r="7" spans="1:3">
      <c r="A7" s="73">
        <v>2</v>
      </c>
      <c r="B7" s="73" t="s">
        <v>478</v>
      </c>
      <c r="C7" s="74">
        <v>65</v>
      </c>
    </row>
    <row r="8" spans="1:3" ht="15.75">
      <c r="A8" s="72">
        <v>3</v>
      </c>
      <c r="B8" s="73" t="s">
        <v>479</v>
      </c>
      <c r="C8" s="74">
        <v>36</v>
      </c>
    </row>
    <row r="9" spans="1:3">
      <c r="A9" s="73">
        <v>4</v>
      </c>
      <c r="B9" s="73" t="s">
        <v>480</v>
      </c>
      <c r="C9" s="74">
        <v>64</v>
      </c>
    </row>
    <row r="10" spans="1:3" ht="15.75">
      <c r="A10" s="72">
        <v>5</v>
      </c>
      <c r="B10" s="73" t="s">
        <v>481</v>
      </c>
      <c r="C10" s="74">
        <v>105</v>
      </c>
    </row>
    <row r="11" spans="1:3">
      <c r="A11" s="73">
        <v>6</v>
      </c>
      <c r="B11" s="73" t="s">
        <v>33</v>
      </c>
      <c r="C11" s="74">
        <v>25</v>
      </c>
    </row>
    <row r="12" spans="1:3" ht="15.75">
      <c r="A12" s="72">
        <v>7</v>
      </c>
      <c r="B12" s="73" t="s">
        <v>482</v>
      </c>
      <c r="C12" s="74">
        <v>100</v>
      </c>
    </row>
    <row r="13" spans="1:3">
      <c r="A13" s="73">
        <v>8</v>
      </c>
      <c r="B13" s="73" t="s">
        <v>483</v>
      </c>
      <c r="C13" s="74">
        <v>20</v>
      </c>
    </row>
    <row r="14" spans="1:3" ht="15.75">
      <c r="A14" s="72">
        <v>9</v>
      </c>
      <c r="B14" s="73" t="s">
        <v>484</v>
      </c>
      <c r="C14" s="74">
        <v>30</v>
      </c>
    </row>
    <row r="15" spans="1:3">
      <c r="A15" s="73">
        <v>10</v>
      </c>
      <c r="B15" s="73" t="s">
        <v>83</v>
      </c>
      <c r="C15" s="74">
        <v>50</v>
      </c>
    </row>
    <row r="16" spans="1:3" ht="15.75">
      <c r="A16" s="72">
        <v>11</v>
      </c>
      <c r="B16" s="73" t="s">
        <v>485</v>
      </c>
      <c r="C16" s="74">
        <v>20</v>
      </c>
    </row>
    <row r="17" spans="1:3">
      <c r="A17" s="73">
        <v>12</v>
      </c>
      <c r="B17" s="73" t="s">
        <v>486</v>
      </c>
      <c r="C17" s="74">
        <v>30</v>
      </c>
    </row>
    <row r="18" spans="1:3" ht="15.75">
      <c r="A18" s="72">
        <v>13</v>
      </c>
      <c r="B18" s="73" t="s">
        <v>487</v>
      </c>
      <c r="C18" s="74">
        <v>20</v>
      </c>
    </row>
    <row r="19" spans="1:3">
      <c r="A19" s="101" t="s">
        <v>200</v>
      </c>
      <c r="B19" s="101"/>
      <c r="C19" s="75">
        <f>SUM(C6:C18)</f>
        <v>600</v>
      </c>
    </row>
    <row r="22" spans="1:3" ht="15.75">
      <c r="A22" s="102" t="s">
        <v>0</v>
      </c>
      <c r="B22" s="102"/>
      <c r="C22" s="102"/>
    </row>
    <row r="23" spans="1:3" ht="15.75">
      <c r="A23" s="103" t="s">
        <v>488</v>
      </c>
      <c r="B23" s="105"/>
      <c r="C23" s="70"/>
    </row>
    <row r="24" spans="1:3" ht="15.75">
      <c r="A24" s="98" t="s">
        <v>489</v>
      </c>
      <c r="B24" s="99"/>
      <c r="C24" s="100"/>
    </row>
    <row r="25" spans="1:3" ht="15.75">
      <c r="A25" s="71" t="s">
        <v>3</v>
      </c>
      <c r="B25" s="71" t="s">
        <v>475</v>
      </c>
      <c r="C25" s="71" t="s">
        <v>476</v>
      </c>
    </row>
    <row r="26" spans="1:3" ht="15.75">
      <c r="A26" s="72">
        <v>1</v>
      </c>
      <c r="B26" s="76" t="s">
        <v>490</v>
      </c>
      <c r="C26" s="74">
        <v>100</v>
      </c>
    </row>
    <row r="27" spans="1:3">
      <c r="A27" s="73">
        <v>2</v>
      </c>
      <c r="B27" s="73" t="s">
        <v>165</v>
      </c>
      <c r="C27" s="77">
        <v>100</v>
      </c>
    </row>
    <row r="28" spans="1:3" ht="15.75">
      <c r="A28" s="72">
        <v>3</v>
      </c>
      <c r="B28" s="73" t="s">
        <v>491</v>
      </c>
      <c r="C28" s="77">
        <v>100</v>
      </c>
    </row>
    <row r="29" spans="1:3">
      <c r="A29" s="73">
        <v>4</v>
      </c>
      <c r="B29" s="73" t="s">
        <v>492</v>
      </c>
      <c r="C29" s="77">
        <v>100</v>
      </c>
    </row>
    <row r="30" spans="1:3" ht="15.75">
      <c r="A30" s="72">
        <v>5</v>
      </c>
      <c r="B30" s="73" t="s">
        <v>493</v>
      </c>
      <c r="C30" s="77">
        <v>100</v>
      </c>
    </row>
    <row r="31" spans="1:3">
      <c r="A31" s="73">
        <v>6</v>
      </c>
      <c r="B31" s="73" t="s">
        <v>494</v>
      </c>
      <c r="C31" s="77">
        <v>100</v>
      </c>
    </row>
    <row r="32" spans="1:3" ht="15.75">
      <c r="A32" s="72">
        <v>7</v>
      </c>
      <c r="B32" s="73" t="s">
        <v>495</v>
      </c>
      <c r="C32" s="77">
        <v>100</v>
      </c>
    </row>
    <row r="33" spans="1:3">
      <c r="A33" s="73">
        <v>8</v>
      </c>
      <c r="B33" s="73" t="s">
        <v>496</v>
      </c>
      <c r="C33" s="77">
        <v>100</v>
      </c>
    </row>
    <row r="34" spans="1:3" ht="15.75">
      <c r="A34" s="72">
        <v>9</v>
      </c>
      <c r="B34" s="73" t="s">
        <v>497</v>
      </c>
      <c r="C34" s="77">
        <v>100</v>
      </c>
    </row>
    <row r="35" spans="1:3">
      <c r="A35" s="73">
        <v>10</v>
      </c>
      <c r="B35" s="73" t="s">
        <v>498</v>
      </c>
      <c r="C35" s="77">
        <v>100</v>
      </c>
    </row>
    <row r="36" spans="1:3" ht="15.75">
      <c r="A36" s="72">
        <v>11</v>
      </c>
      <c r="B36" s="73" t="s">
        <v>499</v>
      </c>
      <c r="C36" s="77">
        <v>100</v>
      </c>
    </row>
    <row r="37" spans="1:3">
      <c r="A37" s="73">
        <v>12</v>
      </c>
      <c r="B37" s="73" t="s">
        <v>500</v>
      </c>
      <c r="C37" s="77">
        <v>170</v>
      </c>
    </row>
    <row r="38" spans="1:3" ht="15.75">
      <c r="A38" s="72">
        <v>13</v>
      </c>
      <c r="B38" s="73" t="s">
        <v>501</v>
      </c>
      <c r="C38" s="77">
        <v>170</v>
      </c>
    </row>
    <row r="39" spans="1:3">
      <c r="A39" s="73">
        <v>14</v>
      </c>
      <c r="B39" s="73" t="s">
        <v>502</v>
      </c>
      <c r="C39" s="78">
        <v>170</v>
      </c>
    </row>
    <row r="40" spans="1:3" ht="15.75">
      <c r="A40" s="72">
        <v>15</v>
      </c>
      <c r="B40" s="73" t="s">
        <v>503</v>
      </c>
      <c r="C40" s="77">
        <v>50</v>
      </c>
    </row>
    <row r="41" spans="1:3">
      <c r="A41" s="73">
        <v>16</v>
      </c>
      <c r="B41" s="73" t="s">
        <v>504</v>
      </c>
      <c r="C41" s="77">
        <v>100</v>
      </c>
    </row>
    <row r="42" spans="1:3" ht="15.75">
      <c r="A42" s="72">
        <v>17</v>
      </c>
      <c r="B42" s="73" t="s">
        <v>505</v>
      </c>
      <c r="C42" s="77">
        <v>100</v>
      </c>
    </row>
    <row r="43" spans="1:3">
      <c r="A43" s="73">
        <v>18</v>
      </c>
      <c r="B43" s="73" t="s">
        <v>501</v>
      </c>
      <c r="C43" s="77">
        <v>170</v>
      </c>
    </row>
    <row r="44" spans="1:3" ht="15.75">
      <c r="A44" s="72">
        <v>19</v>
      </c>
      <c r="B44" s="73" t="s">
        <v>506</v>
      </c>
      <c r="C44" s="77">
        <v>45</v>
      </c>
    </row>
    <row r="45" spans="1:3">
      <c r="A45" s="73">
        <v>20</v>
      </c>
      <c r="B45" s="73" t="s">
        <v>507</v>
      </c>
      <c r="C45" s="77">
        <v>95</v>
      </c>
    </row>
    <row r="46" spans="1:3">
      <c r="A46" s="101" t="s">
        <v>200</v>
      </c>
      <c r="B46" s="101"/>
      <c r="C46" s="75">
        <f>SUM(C26:C45)</f>
        <v>2170</v>
      </c>
    </row>
    <row r="48" spans="1:3" ht="15.75">
      <c r="A48" s="102" t="s">
        <v>0</v>
      </c>
      <c r="B48" s="102"/>
      <c r="C48" s="102"/>
    </row>
    <row r="49" spans="1:3" ht="15.75">
      <c r="A49" s="103" t="s">
        <v>508</v>
      </c>
      <c r="B49" s="104"/>
      <c r="C49" s="79"/>
    </row>
    <row r="50" spans="1:3" ht="15.75">
      <c r="A50" s="102" t="s">
        <v>509</v>
      </c>
      <c r="B50" s="102"/>
      <c r="C50" s="102"/>
    </row>
    <row r="51" spans="1:3">
      <c r="A51" s="80">
        <v>1</v>
      </c>
      <c r="B51" s="81" t="s">
        <v>510</v>
      </c>
      <c r="C51" s="82">
        <v>70</v>
      </c>
    </row>
    <row r="52" spans="1:3">
      <c r="A52" s="80">
        <v>2</v>
      </c>
      <c r="B52" s="81" t="s">
        <v>511</v>
      </c>
      <c r="C52" s="82">
        <v>50</v>
      </c>
    </row>
    <row r="53" spans="1:3">
      <c r="A53" s="80">
        <v>3</v>
      </c>
      <c r="B53" s="81" t="s">
        <v>512</v>
      </c>
      <c r="C53" s="82">
        <v>50</v>
      </c>
    </row>
    <row r="54" spans="1:3">
      <c r="A54" s="80">
        <v>4</v>
      </c>
      <c r="B54" s="81" t="s">
        <v>513</v>
      </c>
      <c r="C54" s="82">
        <v>50</v>
      </c>
    </row>
    <row r="55" spans="1:3">
      <c r="A55" s="80">
        <v>5</v>
      </c>
      <c r="B55" s="81" t="s">
        <v>514</v>
      </c>
      <c r="C55" s="82">
        <v>50</v>
      </c>
    </row>
    <row r="56" spans="1:3">
      <c r="A56" s="80">
        <v>6</v>
      </c>
      <c r="B56" s="81" t="s">
        <v>515</v>
      </c>
      <c r="C56" s="82">
        <v>50</v>
      </c>
    </row>
    <row r="57" spans="1:3">
      <c r="A57" s="80">
        <v>7</v>
      </c>
      <c r="B57" s="81" t="s">
        <v>516</v>
      </c>
      <c r="C57" s="82">
        <v>60</v>
      </c>
    </row>
    <row r="58" spans="1:3">
      <c r="A58" s="80">
        <v>8</v>
      </c>
      <c r="B58" s="81" t="s">
        <v>517</v>
      </c>
      <c r="C58" s="82">
        <v>50</v>
      </c>
    </row>
    <row r="59" spans="1:3">
      <c r="A59" s="80">
        <v>9</v>
      </c>
      <c r="B59" s="81" t="s">
        <v>518</v>
      </c>
      <c r="C59" s="82">
        <v>50</v>
      </c>
    </row>
    <row r="60" spans="1:3">
      <c r="A60" s="80">
        <v>10</v>
      </c>
      <c r="B60" s="81" t="s">
        <v>519</v>
      </c>
      <c r="C60" s="82">
        <v>20</v>
      </c>
    </row>
    <row r="61" spans="1:3">
      <c r="A61" s="80">
        <v>11</v>
      </c>
      <c r="B61" s="81" t="s">
        <v>520</v>
      </c>
      <c r="C61" s="82">
        <v>50</v>
      </c>
    </row>
    <row r="62" spans="1:3">
      <c r="A62" s="83"/>
      <c r="B62" s="84" t="s">
        <v>521</v>
      </c>
      <c r="C62" s="85">
        <f>SUM(C51:C61)</f>
        <v>550</v>
      </c>
    </row>
  </sheetData>
  <mergeCells count="11">
    <mergeCell ref="A23:B23"/>
    <mergeCell ref="A2:C2"/>
    <mergeCell ref="A3:B3"/>
    <mergeCell ref="A4:C4"/>
    <mergeCell ref="A19:B19"/>
    <mergeCell ref="A22:C22"/>
    <mergeCell ref="A24:C24"/>
    <mergeCell ref="A46:B46"/>
    <mergeCell ref="A48:C48"/>
    <mergeCell ref="A49:B49"/>
    <mergeCell ref="A50:C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42"/>
  <sheetViews>
    <sheetView topLeftCell="A31" zoomScaleNormal="100" workbookViewId="0">
      <selection activeCell="H28" sqref="H28"/>
    </sheetView>
  </sheetViews>
  <sheetFormatPr defaultColWidth="23.140625" defaultRowHeight="12.75"/>
  <cols>
    <col min="1" max="1" width="2.85546875" style="19" bestFit="1" customWidth="1"/>
    <col min="2" max="2" width="12.140625" style="12" bestFit="1" customWidth="1"/>
    <col min="3" max="3" width="24.140625" style="12" customWidth="1"/>
    <col min="4" max="4" width="16.42578125" style="9" bestFit="1" customWidth="1"/>
    <col min="5" max="6" width="16.140625" style="11" bestFit="1" customWidth="1"/>
    <col min="7" max="7" width="13.5703125" style="11" bestFit="1" customWidth="1"/>
    <col min="8" max="8" width="26.85546875" style="12" customWidth="1"/>
    <col min="9" max="9" width="39.42578125" style="12" customWidth="1"/>
    <col min="10" max="10" width="49.42578125" style="12" customWidth="1"/>
    <col min="11" max="11" width="34" style="12" customWidth="1"/>
    <col min="12" max="183" width="9.140625" style="12" customWidth="1"/>
    <col min="184" max="184" width="23.140625" style="12"/>
    <col min="185" max="185" width="30.85546875" style="13" customWidth="1"/>
    <col min="186" max="16384" width="23.140625" style="13"/>
  </cols>
  <sheetData>
    <row r="1" spans="1:184" s="15" customFormat="1">
      <c r="A1" s="119" t="s">
        <v>0</v>
      </c>
      <c r="B1" s="119"/>
      <c r="C1" s="119"/>
      <c r="D1" s="120"/>
      <c r="E1" s="119"/>
      <c r="F1" s="119"/>
      <c r="G1" s="119"/>
      <c r="H1" s="119"/>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row>
    <row r="2" spans="1:184" s="15" customFormat="1">
      <c r="A2" s="119" t="s">
        <v>366</v>
      </c>
      <c r="B2" s="119"/>
      <c r="C2" s="119"/>
      <c r="D2" s="120"/>
      <c r="E2" s="119"/>
      <c r="F2" s="119"/>
      <c r="G2" s="119"/>
      <c r="H2" s="119"/>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row>
    <row r="3" spans="1:184">
      <c r="A3" s="28"/>
      <c r="B3" s="119" t="s">
        <v>365</v>
      </c>
      <c r="C3" s="119"/>
      <c r="D3" s="120"/>
      <c r="E3" s="119"/>
      <c r="F3" s="119"/>
      <c r="G3" s="119"/>
      <c r="H3" s="119"/>
    </row>
    <row r="4" spans="1:184" s="14" customFormat="1">
      <c r="A4" s="1"/>
      <c r="B4" s="108" t="s">
        <v>420</v>
      </c>
      <c r="C4" s="108"/>
      <c r="D4" s="108"/>
      <c r="E4" s="18"/>
      <c r="F4" s="18"/>
      <c r="G4" s="22"/>
      <c r="H4" s="22"/>
    </row>
    <row r="5" spans="1:184">
      <c r="A5" s="25"/>
      <c r="B5" s="108" t="s">
        <v>62</v>
      </c>
      <c r="C5" s="108"/>
      <c r="D5" s="109"/>
      <c r="E5" s="108"/>
      <c r="F5" s="108"/>
      <c r="G5" s="108"/>
      <c r="H5" s="108"/>
    </row>
    <row r="6" spans="1:184" ht="30">
      <c r="A6" s="29"/>
      <c r="B6" s="34" t="s">
        <v>4</v>
      </c>
      <c r="C6" s="34" t="s">
        <v>5</v>
      </c>
      <c r="D6" s="35" t="s">
        <v>6</v>
      </c>
      <c r="E6" s="36" t="s">
        <v>7</v>
      </c>
      <c r="F6" s="36" t="s">
        <v>8</v>
      </c>
      <c r="G6" s="36" t="s">
        <v>9</v>
      </c>
      <c r="H6" s="34" t="s">
        <v>10</v>
      </c>
    </row>
    <row r="7" spans="1:184" ht="51">
      <c r="A7" s="58">
        <v>1</v>
      </c>
      <c r="B7" s="7" t="s">
        <v>19</v>
      </c>
      <c r="C7" s="7" t="s">
        <v>280</v>
      </c>
      <c r="D7" s="23">
        <v>874688913.05999994</v>
      </c>
      <c r="E7" s="23">
        <v>364151096</v>
      </c>
      <c r="F7" s="23">
        <v>364151096</v>
      </c>
      <c r="G7" s="23">
        <f>E7-F7</f>
        <v>0</v>
      </c>
      <c r="H7" s="7" t="s">
        <v>85</v>
      </c>
    </row>
    <row r="8" spans="1:184">
      <c r="A8" s="25"/>
      <c r="B8" s="108" t="s">
        <v>22</v>
      </c>
      <c r="C8" s="108"/>
      <c r="D8" s="27">
        <f>SUM(D7:D7)</f>
        <v>874688913.05999994</v>
      </c>
      <c r="E8" s="27">
        <f>SUM(E7:E7)</f>
        <v>364151096</v>
      </c>
      <c r="F8" s="27">
        <f>SUM(F7:F7)</f>
        <v>364151096</v>
      </c>
      <c r="G8" s="27">
        <v>0</v>
      </c>
      <c r="H8" s="7"/>
    </row>
    <row r="9" spans="1:184">
      <c r="A9" s="24"/>
      <c r="B9" s="106"/>
      <c r="C9" s="106"/>
      <c r="D9" s="4"/>
      <c r="E9" s="4"/>
      <c r="F9" s="4"/>
      <c r="G9" s="4"/>
      <c r="H9" s="7"/>
    </row>
    <row r="10" spans="1:184">
      <c r="A10" s="24"/>
      <c r="B10" s="108" t="s">
        <v>268</v>
      </c>
      <c r="C10" s="108"/>
      <c r="D10" s="109"/>
      <c r="E10" s="108"/>
      <c r="F10" s="108"/>
      <c r="G10" s="108"/>
      <c r="H10" s="108"/>
    </row>
    <row r="11" spans="1:184" ht="51">
      <c r="A11" s="24">
        <v>1</v>
      </c>
      <c r="B11" s="7" t="s">
        <v>134</v>
      </c>
      <c r="C11" s="7" t="s">
        <v>281</v>
      </c>
      <c r="D11" s="23">
        <v>88882000</v>
      </c>
      <c r="E11" s="23">
        <v>88882000</v>
      </c>
      <c r="F11" s="27">
        <f>E11-G11</f>
        <v>84170650</v>
      </c>
      <c r="G11" s="23">
        <v>4711350</v>
      </c>
      <c r="H11" s="7" t="s">
        <v>378</v>
      </c>
    </row>
    <row r="12" spans="1:184" ht="63.75">
      <c r="A12" s="58">
        <v>2</v>
      </c>
      <c r="B12" s="7" t="s">
        <v>19</v>
      </c>
      <c r="C12" s="7" t="s">
        <v>282</v>
      </c>
      <c r="D12" s="23">
        <v>1875970380.03</v>
      </c>
      <c r="E12" s="23">
        <v>507417569</v>
      </c>
      <c r="F12" s="23">
        <v>507417569</v>
      </c>
      <c r="G12" s="23">
        <f>E12-F12</f>
        <v>0</v>
      </c>
      <c r="H12" s="7" t="s">
        <v>419</v>
      </c>
    </row>
    <row r="13" spans="1:184">
      <c r="A13" s="25"/>
      <c r="B13" s="108" t="s">
        <v>283</v>
      </c>
      <c r="C13" s="108"/>
      <c r="D13" s="27">
        <f>SUM(D11:D12)</f>
        <v>1964852380.03</v>
      </c>
      <c r="E13" s="27">
        <f>SUM(E11:E12)</f>
        <v>596299569</v>
      </c>
      <c r="F13" s="27">
        <f>SUM(F11:F12)</f>
        <v>591588219</v>
      </c>
      <c r="G13" s="27">
        <f>SUM(G11:G12)</f>
        <v>4711350</v>
      </c>
      <c r="H13" s="7"/>
    </row>
    <row r="14" spans="1:184">
      <c r="A14" s="25"/>
      <c r="B14" s="22"/>
      <c r="C14" s="22"/>
      <c r="D14" s="4"/>
      <c r="E14" s="4"/>
      <c r="F14" s="4"/>
      <c r="G14" s="4"/>
      <c r="H14" s="7"/>
    </row>
    <row r="15" spans="1:184">
      <c r="A15" s="24"/>
      <c r="B15" s="108" t="s">
        <v>30</v>
      </c>
      <c r="C15" s="108"/>
      <c r="D15" s="109"/>
      <c r="E15" s="108"/>
      <c r="F15" s="108"/>
      <c r="G15" s="108"/>
      <c r="H15" s="108"/>
    </row>
    <row r="16" spans="1:184" ht="38.25">
      <c r="A16" s="30">
        <v>1</v>
      </c>
      <c r="B16" s="7" t="s">
        <v>31</v>
      </c>
      <c r="C16" s="7" t="s">
        <v>284</v>
      </c>
      <c r="D16" s="31">
        <v>150000000</v>
      </c>
      <c r="E16" s="31">
        <v>150000000</v>
      </c>
      <c r="F16" s="21">
        <v>150000000</v>
      </c>
      <c r="G16" s="31">
        <f>E16-F16</f>
        <v>0</v>
      </c>
      <c r="H16" s="7" t="s">
        <v>75</v>
      </c>
    </row>
    <row r="17" spans="1:184" s="15" customFormat="1" ht="38.25">
      <c r="A17" s="30">
        <v>2</v>
      </c>
      <c r="B17" s="7" t="s">
        <v>73</v>
      </c>
      <c r="C17" s="7" t="s">
        <v>285</v>
      </c>
      <c r="D17" s="31">
        <v>150000000</v>
      </c>
      <c r="E17" s="31">
        <v>150000000</v>
      </c>
      <c r="F17" s="21">
        <v>150000000</v>
      </c>
      <c r="G17" s="31">
        <f>E17-F17</f>
        <v>0</v>
      </c>
      <c r="H17" s="7" t="s">
        <v>75</v>
      </c>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row>
    <row r="18" spans="1:184" s="15" customFormat="1" ht="51">
      <c r="A18" s="32">
        <v>3</v>
      </c>
      <c r="B18" s="7" t="s">
        <v>33</v>
      </c>
      <c r="C18" s="7" t="s">
        <v>286</v>
      </c>
      <c r="D18" s="23">
        <v>100000000</v>
      </c>
      <c r="E18" s="23">
        <v>100000000</v>
      </c>
      <c r="F18" s="23">
        <v>100000000</v>
      </c>
      <c r="G18" s="31">
        <v>0</v>
      </c>
      <c r="H18" s="7" t="s">
        <v>75</v>
      </c>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row>
    <row r="19" spans="1:184" s="15" customFormat="1">
      <c r="A19" s="2"/>
      <c r="B19" s="106" t="s">
        <v>287</v>
      </c>
      <c r="C19" s="106"/>
      <c r="D19" s="27">
        <f>SUM(D16:D18)</f>
        <v>400000000</v>
      </c>
      <c r="E19" s="27">
        <f>SUM(E16:E18)</f>
        <v>400000000</v>
      </c>
      <c r="F19" s="27">
        <f>SUM(F16:F18)</f>
        <v>400000000</v>
      </c>
      <c r="G19" s="27">
        <f>SUM(G16:G18)</f>
        <v>0</v>
      </c>
      <c r="H19" s="7"/>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row>
    <row r="20" spans="1:184" s="15" customFormat="1">
      <c r="A20" s="2"/>
      <c r="B20" s="22"/>
      <c r="C20" s="22"/>
      <c r="D20" s="4"/>
      <c r="E20" s="4"/>
      <c r="F20" s="4"/>
      <c r="G20" s="4"/>
      <c r="H20" s="7"/>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row>
    <row r="21" spans="1:184">
      <c r="A21" s="2"/>
      <c r="B21" s="108" t="s">
        <v>288</v>
      </c>
      <c r="C21" s="108"/>
      <c r="D21" s="109"/>
      <c r="E21" s="108"/>
      <c r="F21" s="108"/>
      <c r="G21" s="108"/>
      <c r="H21" s="108"/>
    </row>
    <row r="22" spans="1:184" ht="57" customHeight="1">
      <c r="A22" s="2">
        <v>1</v>
      </c>
      <c r="B22" s="21" t="s">
        <v>31</v>
      </c>
      <c r="C22" s="21" t="s">
        <v>289</v>
      </c>
      <c r="D22" s="23">
        <v>1000000000</v>
      </c>
      <c r="E22" s="23">
        <v>900000000</v>
      </c>
      <c r="F22" s="33">
        <v>838825032</v>
      </c>
      <c r="G22" s="23">
        <f>E22-F22</f>
        <v>61174968</v>
      </c>
      <c r="H22" s="7" t="s">
        <v>413</v>
      </c>
    </row>
    <row r="23" spans="1:184">
      <c r="A23" s="2"/>
      <c r="B23" s="122" t="s">
        <v>290</v>
      </c>
      <c r="C23" s="122"/>
      <c r="D23" s="27">
        <f>SUM(D22)</f>
        <v>1000000000</v>
      </c>
      <c r="E23" s="27">
        <f t="shared" ref="E23:G23" si="0">SUM(E22)</f>
        <v>900000000</v>
      </c>
      <c r="F23" s="27">
        <f t="shared" si="0"/>
        <v>838825032</v>
      </c>
      <c r="G23" s="27">
        <f t="shared" si="0"/>
        <v>61174968</v>
      </c>
      <c r="H23" s="7"/>
    </row>
    <row r="24" spans="1:184">
      <c r="A24" s="25"/>
      <c r="B24" s="26"/>
      <c r="C24" s="26"/>
      <c r="D24" s="27"/>
      <c r="E24" s="27"/>
      <c r="F24" s="27"/>
      <c r="G24" s="27"/>
      <c r="H24" s="7"/>
    </row>
    <row r="25" spans="1:184">
      <c r="A25" s="25"/>
      <c r="B25" s="123" t="s">
        <v>45</v>
      </c>
      <c r="C25" s="123"/>
      <c r="D25" s="124"/>
      <c r="E25" s="123"/>
      <c r="F25" s="123"/>
      <c r="G25" s="123"/>
      <c r="H25" s="123"/>
    </row>
    <row r="26" spans="1:184" ht="89.25">
      <c r="A26" s="1">
        <v>1</v>
      </c>
      <c r="B26" s="107" t="s">
        <v>19</v>
      </c>
      <c r="C26" s="21" t="s">
        <v>291</v>
      </c>
      <c r="D26" s="23">
        <v>58943000</v>
      </c>
      <c r="E26" s="23">
        <v>58943000</v>
      </c>
      <c r="F26" s="23">
        <v>58943000</v>
      </c>
      <c r="G26" s="23"/>
      <c r="H26" s="7" t="s">
        <v>470</v>
      </c>
    </row>
    <row r="27" spans="1:184" ht="25.5">
      <c r="A27" s="25">
        <v>2</v>
      </c>
      <c r="B27" s="107"/>
      <c r="C27" s="16" t="s">
        <v>292</v>
      </c>
      <c r="D27" s="23">
        <v>30000000</v>
      </c>
      <c r="E27" s="23">
        <v>30000000</v>
      </c>
      <c r="F27" s="23">
        <v>30000000</v>
      </c>
      <c r="G27" s="23">
        <f>E27-F27</f>
        <v>0</v>
      </c>
      <c r="H27" s="7" t="s">
        <v>471</v>
      </c>
    </row>
    <row r="28" spans="1:184">
      <c r="A28" s="25"/>
      <c r="B28" s="108" t="s">
        <v>293</v>
      </c>
      <c r="C28" s="108"/>
      <c r="D28" s="27">
        <f>SUM(D26:D27)</f>
        <v>88943000</v>
      </c>
      <c r="E28" s="27">
        <f>SUM(E26:E27)</f>
        <v>88943000</v>
      </c>
      <c r="F28" s="27">
        <f>SUM(F26:F27)</f>
        <v>88943000</v>
      </c>
      <c r="G28" s="27">
        <f>SUM(G26:G27)</f>
        <v>0</v>
      </c>
      <c r="H28" s="7"/>
    </row>
    <row r="29" spans="1:184">
      <c r="A29" s="22"/>
      <c r="B29" s="22"/>
      <c r="C29" s="22"/>
      <c r="D29" s="27"/>
      <c r="E29" s="23"/>
      <c r="F29" s="23"/>
      <c r="G29" s="23"/>
      <c r="H29" s="7"/>
    </row>
    <row r="30" spans="1:184">
      <c r="A30" s="25">
        <v>1</v>
      </c>
      <c r="B30" s="108" t="s">
        <v>294</v>
      </c>
      <c r="C30" s="108"/>
      <c r="D30" s="109"/>
      <c r="E30" s="108"/>
      <c r="F30" s="108"/>
      <c r="G30" s="108"/>
      <c r="H30" s="108"/>
    </row>
    <row r="31" spans="1:184" ht="38.25">
      <c r="A31" s="25"/>
      <c r="B31" s="7" t="s">
        <v>173</v>
      </c>
      <c r="C31" s="7" t="s">
        <v>295</v>
      </c>
      <c r="D31" s="3">
        <v>1000000000</v>
      </c>
      <c r="E31" s="3">
        <v>0</v>
      </c>
      <c r="F31" s="3">
        <v>0</v>
      </c>
      <c r="G31" s="3">
        <f>E31-F31</f>
        <v>0</v>
      </c>
      <c r="H31" s="7" t="s">
        <v>190</v>
      </c>
    </row>
    <row r="32" spans="1:184">
      <c r="A32" s="25"/>
      <c r="B32" s="108" t="s">
        <v>296</v>
      </c>
      <c r="C32" s="108"/>
      <c r="D32" s="27">
        <f>SUM(D31)</f>
        <v>1000000000</v>
      </c>
      <c r="E32" s="3">
        <v>0</v>
      </c>
      <c r="F32" s="27">
        <f t="shared" ref="F32:G32" si="1">SUM(F31)</f>
        <v>0</v>
      </c>
      <c r="G32" s="27">
        <f t="shared" si="1"/>
        <v>0</v>
      </c>
      <c r="H32" s="7"/>
    </row>
    <row r="33" spans="1:8">
      <c r="A33" s="25"/>
      <c r="B33" s="106" t="s">
        <v>297</v>
      </c>
      <c r="C33" s="106"/>
      <c r="D33" s="27">
        <f>D32+D28+D23+D19+D13+D8</f>
        <v>5328484293.0900002</v>
      </c>
      <c r="E33" s="27">
        <f t="shared" ref="E33:G33" si="2">E32+E28+E23+E19+E13+E8</f>
        <v>2349393665</v>
      </c>
      <c r="F33" s="27">
        <f t="shared" si="2"/>
        <v>2283507347</v>
      </c>
      <c r="G33" s="27">
        <f t="shared" si="2"/>
        <v>65886318</v>
      </c>
      <c r="H33" s="7"/>
    </row>
    <row r="34" spans="1:8">
      <c r="A34" s="17"/>
      <c r="B34" s="121"/>
      <c r="C34" s="121"/>
      <c r="D34" s="3"/>
      <c r="E34" s="3"/>
      <c r="F34" s="5"/>
      <c r="G34" s="3"/>
      <c r="H34" s="7"/>
    </row>
    <row r="35" spans="1:8">
      <c r="A35" s="6"/>
      <c r="B35" s="108" t="s">
        <v>342</v>
      </c>
      <c r="C35" s="108"/>
      <c r="D35" s="27">
        <f>D33</f>
        <v>5328484293.0900002</v>
      </c>
      <c r="E35" s="27">
        <f>E33</f>
        <v>2349393665</v>
      </c>
      <c r="F35" s="27">
        <f>F33</f>
        <v>2283507347</v>
      </c>
      <c r="G35" s="27">
        <f>G33</f>
        <v>65886318</v>
      </c>
      <c r="H35" s="7"/>
    </row>
    <row r="36" spans="1:8" ht="16.5" customHeight="1">
      <c r="A36" s="110" t="s">
        <v>350</v>
      </c>
      <c r="B36" s="111"/>
      <c r="C36" s="112"/>
      <c r="D36" s="8">
        <f>D35</f>
        <v>5328484293.0900002</v>
      </c>
      <c r="E36" s="8">
        <f t="shared" ref="E36:G36" si="3">E35</f>
        <v>2349393665</v>
      </c>
      <c r="F36" s="8">
        <f t="shared" si="3"/>
        <v>2283507347</v>
      </c>
      <c r="G36" s="8">
        <f t="shared" si="3"/>
        <v>65886318</v>
      </c>
      <c r="H36" s="20"/>
    </row>
    <row r="37" spans="1:8" ht="17.45" customHeight="1">
      <c r="A37" s="113" t="s">
        <v>344</v>
      </c>
      <c r="B37" s="114"/>
      <c r="C37" s="114"/>
      <c r="D37" s="114"/>
      <c r="E37" s="114"/>
      <c r="F37" s="114"/>
      <c r="G37" s="114"/>
      <c r="H37" s="115"/>
    </row>
    <row r="38" spans="1:8" ht="17.45" customHeight="1">
      <c r="A38" s="116" t="s">
        <v>345</v>
      </c>
      <c r="B38" s="117"/>
      <c r="C38" s="117"/>
      <c r="D38" s="117"/>
      <c r="E38" s="117"/>
      <c r="F38" s="117"/>
      <c r="G38" s="117"/>
      <c r="H38" s="118"/>
    </row>
    <row r="39" spans="1:8" ht="18" customHeight="1">
      <c r="A39" s="110" t="s">
        <v>346</v>
      </c>
      <c r="B39" s="111"/>
      <c r="C39" s="111"/>
      <c r="D39" s="111"/>
      <c r="E39" s="111"/>
      <c r="F39" s="111"/>
      <c r="G39" s="111"/>
      <c r="H39" s="112"/>
    </row>
    <row r="42" spans="1:8">
      <c r="E42" s="10"/>
    </row>
  </sheetData>
  <mergeCells count="25">
    <mergeCell ref="A1:H1"/>
    <mergeCell ref="A2:H2"/>
    <mergeCell ref="B3:H3"/>
    <mergeCell ref="B8:C8"/>
    <mergeCell ref="B34:C34"/>
    <mergeCell ref="B4:D4"/>
    <mergeCell ref="B5:H5"/>
    <mergeCell ref="B9:C9"/>
    <mergeCell ref="B10:H10"/>
    <mergeCell ref="B13:C13"/>
    <mergeCell ref="B15:H15"/>
    <mergeCell ref="B19:C19"/>
    <mergeCell ref="B21:H21"/>
    <mergeCell ref="B23:C23"/>
    <mergeCell ref="B25:H25"/>
    <mergeCell ref="B32:C32"/>
    <mergeCell ref="B33:C33"/>
    <mergeCell ref="B26:B27"/>
    <mergeCell ref="B28:C28"/>
    <mergeCell ref="B30:H30"/>
    <mergeCell ref="A39:H39"/>
    <mergeCell ref="B35:C35"/>
    <mergeCell ref="A36:C36"/>
    <mergeCell ref="A37:H37"/>
    <mergeCell ref="A38:H3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14"/>
  <sheetViews>
    <sheetView zoomScale="95" zoomScaleNormal="95" workbookViewId="0">
      <selection activeCell="I9" sqref="I9"/>
    </sheetView>
  </sheetViews>
  <sheetFormatPr defaultColWidth="23.140625" defaultRowHeight="14.25"/>
  <cols>
    <col min="1" max="1" width="2.85546875" style="56" customWidth="1"/>
    <col min="2" max="2" width="10.28515625" style="45" customWidth="1"/>
    <col min="3" max="3" width="21.42578125" style="45" customWidth="1"/>
    <col min="4" max="4" width="19.42578125" style="40" bestFit="1" customWidth="1"/>
    <col min="5" max="5" width="17.140625" style="41" customWidth="1"/>
    <col min="6" max="6" width="17.42578125" style="41" bestFit="1" customWidth="1"/>
    <col min="7" max="7" width="17.7109375" style="41" customWidth="1"/>
    <col min="8" max="8" width="22.5703125" style="45" customWidth="1"/>
    <col min="9" max="9" width="39.42578125" style="45" customWidth="1"/>
    <col min="10" max="10" width="49.42578125" style="45" customWidth="1"/>
    <col min="11" max="11" width="34" style="45" customWidth="1"/>
    <col min="12" max="183" width="9.140625" style="45" customWidth="1"/>
    <col min="184" max="184" width="23.140625" style="45"/>
    <col min="185" max="185" width="30.85546875" style="46" customWidth="1"/>
    <col min="186" max="16384" width="23.140625" style="46"/>
  </cols>
  <sheetData>
    <row r="1" spans="1:184" s="44" customFormat="1" ht="15">
      <c r="A1" s="132" t="s">
        <v>0</v>
      </c>
      <c r="B1" s="132"/>
      <c r="C1" s="132"/>
      <c r="D1" s="133"/>
      <c r="E1" s="132"/>
      <c r="F1" s="132"/>
      <c r="G1" s="132"/>
      <c r="H1" s="13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row>
    <row r="2" spans="1:184" s="44" customFormat="1" ht="15">
      <c r="A2" s="132" t="s">
        <v>366</v>
      </c>
      <c r="B2" s="132"/>
      <c r="C2" s="132"/>
      <c r="D2" s="133"/>
      <c r="E2" s="132"/>
      <c r="F2" s="132"/>
      <c r="G2" s="132"/>
      <c r="H2" s="132"/>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row>
    <row r="3" spans="1:184" ht="15">
      <c r="A3" s="60"/>
      <c r="B3" s="132" t="s">
        <v>365</v>
      </c>
      <c r="C3" s="132"/>
      <c r="D3" s="133"/>
      <c r="E3" s="132"/>
      <c r="F3" s="132"/>
      <c r="G3" s="132"/>
      <c r="H3" s="132"/>
    </row>
    <row r="4" spans="1:184" ht="15">
      <c r="A4" s="47"/>
      <c r="B4" s="134" t="s">
        <v>298</v>
      </c>
      <c r="C4" s="134"/>
      <c r="D4" s="135"/>
      <c r="E4" s="134"/>
      <c r="F4" s="134"/>
      <c r="G4" s="134"/>
      <c r="H4" s="134"/>
    </row>
    <row r="5" spans="1:184" ht="15">
      <c r="A5" s="47"/>
      <c r="B5" s="134" t="s">
        <v>418</v>
      </c>
      <c r="C5" s="134"/>
      <c r="D5" s="135"/>
      <c r="E5" s="134"/>
      <c r="F5" s="134"/>
      <c r="G5" s="134"/>
      <c r="H5" s="134"/>
    </row>
    <row r="6" spans="1:184" s="45" customFormat="1" ht="30">
      <c r="A6" s="49"/>
      <c r="B6" s="64" t="s">
        <v>4</v>
      </c>
      <c r="C6" s="64" t="s">
        <v>5</v>
      </c>
      <c r="D6" s="67" t="s">
        <v>6</v>
      </c>
      <c r="E6" s="67" t="s">
        <v>7</v>
      </c>
      <c r="F6" s="67" t="s">
        <v>8</v>
      </c>
      <c r="G6" s="67" t="s">
        <v>9</v>
      </c>
      <c r="H6" s="64" t="s">
        <v>10</v>
      </c>
    </row>
    <row r="7" spans="1:184" ht="30">
      <c r="A7" s="47"/>
      <c r="B7" s="59"/>
      <c r="C7" s="59" t="s">
        <v>392</v>
      </c>
      <c r="D7" s="38"/>
      <c r="E7" s="37"/>
      <c r="F7" s="37"/>
      <c r="G7" s="57"/>
      <c r="H7" s="49"/>
    </row>
    <row r="8" spans="1:184" ht="42.75">
      <c r="A8" s="47">
        <v>1</v>
      </c>
      <c r="B8" s="49" t="s">
        <v>19</v>
      </c>
      <c r="C8" s="49" t="s">
        <v>393</v>
      </c>
      <c r="D8" s="57">
        <v>1283313000</v>
      </c>
      <c r="E8" s="52">
        <v>346523606</v>
      </c>
      <c r="F8" s="52">
        <v>346523606</v>
      </c>
      <c r="G8" s="57">
        <f>E8-F8</f>
        <v>0</v>
      </c>
      <c r="H8" s="49" t="s">
        <v>383</v>
      </c>
    </row>
    <row r="9" spans="1:184" ht="28.5" customHeight="1">
      <c r="A9" s="53"/>
      <c r="B9" s="125" t="s">
        <v>394</v>
      </c>
      <c r="C9" s="125"/>
      <c r="D9" s="37">
        <f>D8</f>
        <v>1283313000</v>
      </c>
      <c r="E9" s="37">
        <f>SUM(E8)</f>
        <v>346523606</v>
      </c>
      <c r="F9" s="37">
        <f t="shared" ref="F9:G9" si="0">SUM(F8)</f>
        <v>346523606</v>
      </c>
      <c r="G9" s="37">
        <f t="shared" si="0"/>
        <v>0</v>
      </c>
      <c r="H9" s="49"/>
    </row>
    <row r="10" spans="1:184" ht="17.45" customHeight="1">
      <c r="A10" s="126" t="s">
        <v>345</v>
      </c>
      <c r="B10" s="127"/>
      <c r="C10" s="127"/>
      <c r="D10" s="127"/>
      <c r="E10" s="127"/>
      <c r="F10" s="127"/>
      <c r="G10" s="127"/>
      <c r="H10" s="128"/>
    </row>
    <row r="11" spans="1:184" ht="18" customHeight="1">
      <c r="A11" s="129" t="s">
        <v>346</v>
      </c>
      <c r="B11" s="130"/>
      <c r="C11" s="130"/>
      <c r="D11" s="130"/>
      <c r="E11" s="130"/>
      <c r="F11" s="130"/>
      <c r="G11" s="130"/>
      <c r="H11" s="131"/>
    </row>
    <row r="14" spans="1:184" ht="15">
      <c r="E14" s="42"/>
    </row>
  </sheetData>
  <mergeCells count="8">
    <mergeCell ref="B9:C9"/>
    <mergeCell ref="A10:H10"/>
    <mergeCell ref="A11:H11"/>
    <mergeCell ref="A1:H1"/>
    <mergeCell ref="A2:H2"/>
    <mergeCell ref="B3:H3"/>
    <mergeCell ref="B4:H4"/>
    <mergeCell ref="B5:H5"/>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99" zoomScaleNormal="99" workbookViewId="0">
      <selection activeCell="J6" sqref="J6"/>
    </sheetView>
  </sheetViews>
  <sheetFormatPr defaultRowHeight="15"/>
  <cols>
    <col min="1" max="1" width="1.85546875" bestFit="1" customWidth="1"/>
    <col min="2" max="2" width="16.85546875" customWidth="1"/>
    <col min="3" max="3" width="17.5703125" customWidth="1"/>
    <col min="4" max="4" width="14.85546875" customWidth="1"/>
    <col min="5" max="5" width="17.140625" customWidth="1"/>
    <col min="6" max="6" width="17.5703125" customWidth="1"/>
    <col min="7" max="7" width="13" customWidth="1"/>
    <col min="8" max="8" width="18.140625" customWidth="1"/>
  </cols>
  <sheetData>
    <row r="1" spans="1:8" ht="14.45" customHeight="1">
      <c r="A1" s="132" t="s">
        <v>0</v>
      </c>
      <c r="B1" s="132"/>
      <c r="C1" s="132"/>
      <c r="D1" s="133"/>
      <c r="E1" s="132"/>
      <c r="F1" s="132"/>
      <c r="G1" s="132"/>
      <c r="H1" s="132"/>
    </row>
    <row r="2" spans="1:8">
      <c r="A2" s="132" t="s">
        <v>366</v>
      </c>
      <c r="B2" s="132"/>
      <c r="C2" s="132"/>
      <c r="D2" s="133"/>
      <c r="E2" s="132"/>
      <c r="F2" s="132"/>
      <c r="G2" s="132"/>
      <c r="H2" s="132"/>
    </row>
    <row r="3" spans="1:8">
      <c r="A3" s="65"/>
      <c r="B3" s="132" t="s">
        <v>365</v>
      </c>
      <c r="C3" s="132"/>
      <c r="D3" s="133"/>
      <c r="E3" s="132"/>
      <c r="F3" s="132"/>
      <c r="G3" s="132"/>
      <c r="H3" s="132"/>
    </row>
    <row r="4" spans="1:8" ht="14.45" customHeight="1">
      <c r="A4" s="65"/>
      <c r="B4" s="132" t="s">
        <v>417</v>
      </c>
      <c r="C4" s="132"/>
      <c r="D4" s="66"/>
      <c r="E4" s="65"/>
      <c r="F4" s="65"/>
      <c r="G4" s="65"/>
      <c r="H4" s="65"/>
    </row>
    <row r="5" spans="1:8">
      <c r="A5" s="65"/>
      <c r="B5" s="136" t="s">
        <v>416</v>
      </c>
      <c r="C5" s="136"/>
      <c r="D5" s="66"/>
      <c r="E5" s="65"/>
      <c r="F5" s="65"/>
      <c r="G5" s="65"/>
      <c r="H5" s="65"/>
    </row>
    <row r="6" spans="1:8" s="68" customFormat="1" ht="45">
      <c r="A6" s="69"/>
      <c r="B6" s="64" t="s">
        <v>4</v>
      </c>
      <c r="C6" s="64" t="s">
        <v>5</v>
      </c>
      <c r="D6" s="67" t="s">
        <v>6</v>
      </c>
      <c r="E6" s="67" t="s">
        <v>7</v>
      </c>
      <c r="F6" s="67" t="s">
        <v>8</v>
      </c>
      <c r="G6" s="67" t="s">
        <v>9</v>
      </c>
      <c r="H6" s="69"/>
    </row>
    <row r="7" spans="1:8">
      <c r="A7" s="61"/>
      <c r="B7" s="63" t="s">
        <v>416</v>
      </c>
      <c r="C7" s="61"/>
      <c r="D7" s="61"/>
      <c r="E7" s="61"/>
      <c r="F7" s="61"/>
      <c r="G7" s="61"/>
      <c r="H7" s="61"/>
    </row>
    <row r="8" spans="1:8" ht="87.6" customHeight="1">
      <c r="A8" s="53">
        <v>1</v>
      </c>
      <c r="B8" s="49" t="s">
        <v>33</v>
      </c>
      <c r="C8" s="49" t="s">
        <v>395</v>
      </c>
      <c r="D8" s="37">
        <v>0</v>
      </c>
      <c r="E8" s="37">
        <v>88000000</v>
      </c>
      <c r="F8" s="37">
        <v>0</v>
      </c>
      <c r="G8" s="49"/>
      <c r="H8" s="49" t="s">
        <v>396</v>
      </c>
    </row>
    <row r="9" spans="1:8">
      <c r="A9" s="53"/>
      <c r="B9" s="62"/>
      <c r="C9" s="54" t="s">
        <v>399</v>
      </c>
      <c r="D9" s="37"/>
      <c r="E9" s="37">
        <f>E8</f>
        <v>88000000</v>
      </c>
      <c r="F9" s="37"/>
      <c r="G9" s="61"/>
      <c r="H9" s="61"/>
    </row>
  </sheetData>
  <mergeCells count="5">
    <mergeCell ref="A1:H1"/>
    <mergeCell ref="A2:H2"/>
    <mergeCell ref="B3:H3"/>
    <mergeCell ref="B4:C4"/>
    <mergeCell ref="B5:C5"/>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zoomScale="108" zoomScaleNormal="108" workbookViewId="0">
      <selection activeCell="D45" sqref="D45"/>
    </sheetView>
  </sheetViews>
  <sheetFormatPr defaultColWidth="23.140625" defaultRowHeight="14.25"/>
  <cols>
    <col min="1" max="1" width="6.85546875" style="56" customWidth="1"/>
    <col min="2" max="2" width="15.7109375" style="45" customWidth="1"/>
    <col min="3" max="3" width="21.28515625" style="45" customWidth="1"/>
    <col min="4" max="4" width="17.85546875" style="40" customWidth="1"/>
    <col min="5" max="5" width="14.85546875" style="41" customWidth="1"/>
    <col min="6" max="6" width="13.85546875" style="41" customWidth="1"/>
    <col min="7" max="7" width="13.42578125" style="41" customWidth="1"/>
    <col min="8" max="8" width="24.140625" style="45" customWidth="1"/>
    <col min="9" max="9" width="39.42578125" style="45" customWidth="1"/>
    <col min="10" max="10" width="49.42578125" style="45" customWidth="1"/>
    <col min="11" max="11" width="34" style="45" customWidth="1"/>
    <col min="12" max="183" width="9.140625" style="45" customWidth="1"/>
    <col min="184" max="184" width="23.140625" style="45"/>
    <col min="185" max="185" width="30.85546875" style="46" customWidth="1"/>
    <col min="186" max="16384" width="23.140625" style="46"/>
  </cols>
  <sheetData>
    <row r="1" spans="1:184" s="44" customFormat="1" ht="15">
      <c r="A1" s="132" t="s">
        <v>0</v>
      </c>
      <c r="B1" s="132"/>
      <c r="C1" s="132"/>
      <c r="D1" s="133"/>
      <c r="E1" s="132"/>
      <c r="F1" s="132"/>
      <c r="G1" s="132"/>
      <c r="H1" s="132"/>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row>
    <row r="2" spans="1:184" s="44" customFormat="1" ht="15">
      <c r="A2" s="132" t="s">
        <v>366</v>
      </c>
      <c r="B2" s="132"/>
      <c r="C2" s="132"/>
      <c r="D2" s="133"/>
      <c r="E2" s="132"/>
      <c r="F2" s="132"/>
      <c r="G2" s="132"/>
      <c r="H2" s="132"/>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row>
    <row r="3" spans="1:184" ht="15">
      <c r="A3" s="60"/>
      <c r="B3" s="132" t="s">
        <v>365</v>
      </c>
      <c r="C3" s="132"/>
      <c r="D3" s="133"/>
      <c r="E3" s="132"/>
      <c r="F3" s="132"/>
      <c r="G3" s="132"/>
      <c r="H3" s="132"/>
    </row>
    <row r="4" spans="1:184" ht="15">
      <c r="A4" s="47"/>
      <c r="B4" s="134" t="s">
        <v>298</v>
      </c>
      <c r="C4" s="134"/>
      <c r="D4" s="135"/>
      <c r="E4" s="134"/>
      <c r="F4" s="134"/>
      <c r="G4" s="134"/>
      <c r="H4" s="134"/>
    </row>
    <row r="5" spans="1:184" ht="15">
      <c r="A5" s="47"/>
      <c r="B5" s="134" t="s">
        <v>299</v>
      </c>
      <c r="C5" s="134"/>
      <c r="D5" s="135"/>
      <c r="E5" s="134"/>
      <c r="F5" s="134"/>
      <c r="G5" s="134"/>
      <c r="H5" s="134"/>
    </row>
    <row r="6" spans="1:184" s="45" customFormat="1" ht="45">
      <c r="A6" s="49"/>
      <c r="B6" s="64" t="s">
        <v>4</v>
      </c>
      <c r="C6" s="64" t="s">
        <v>5</v>
      </c>
      <c r="D6" s="67" t="s">
        <v>6</v>
      </c>
      <c r="E6" s="67" t="s">
        <v>7</v>
      </c>
      <c r="F6" s="67" t="s">
        <v>8</v>
      </c>
      <c r="G6" s="67" t="s">
        <v>9</v>
      </c>
      <c r="H6" s="64" t="s">
        <v>10</v>
      </c>
    </row>
    <row r="7" spans="1:184" ht="15">
      <c r="A7" s="47"/>
      <c r="B7" s="134" t="s">
        <v>2</v>
      </c>
      <c r="C7" s="134"/>
      <c r="D7" s="135"/>
      <c r="E7" s="134"/>
      <c r="F7" s="134"/>
      <c r="G7" s="134"/>
      <c r="H7" s="134"/>
    </row>
    <row r="8" spans="1:184" ht="85.5">
      <c r="A8" s="47">
        <v>1</v>
      </c>
      <c r="B8" s="48" t="s">
        <v>35</v>
      </c>
      <c r="C8" s="48" t="s">
        <v>300</v>
      </c>
      <c r="D8" s="57">
        <v>20000000</v>
      </c>
      <c r="E8" s="57">
        <v>0</v>
      </c>
      <c r="F8" s="57">
        <v>0</v>
      </c>
      <c r="G8" s="57">
        <f>E8-F8</f>
        <v>0</v>
      </c>
      <c r="H8" s="49" t="s">
        <v>190</v>
      </c>
    </row>
    <row r="9" spans="1:184" ht="85.5">
      <c r="A9" s="47">
        <v>2</v>
      </c>
      <c r="B9" s="48" t="s">
        <v>35</v>
      </c>
      <c r="C9" s="48" t="s">
        <v>301</v>
      </c>
      <c r="D9" s="57">
        <v>20000000</v>
      </c>
      <c r="E9" s="57">
        <v>0</v>
      </c>
      <c r="F9" s="57">
        <v>0</v>
      </c>
      <c r="G9" s="57">
        <f t="shared" ref="G9:G44" si="0">E9-F9</f>
        <v>0</v>
      </c>
      <c r="H9" s="49" t="s">
        <v>190</v>
      </c>
    </row>
    <row r="10" spans="1:184" ht="85.5">
      <c r="A10" s="47">
        <v>3</v>
      </c>
      <c r="B10" s="48" t="s">
        <v>16</v>
      </c>
      <c r="C10" s="48" t="s">
        <v>302</v>
      </c>
      <c r="D10" s="57">
        <v>20000000</v>
      </c>
      <c r="E10" s="57">
        <v>0</v>
      </c>
      <c r="F10" s="57">
        <v>0</v>
      </c>
      <c r="G10" s="57">
        <f t="shared" si="0"/>
        <v>0</v>
      </c>
      <c r="H10" s="49" t="s">
        <v>190</v>
      </c>
    </row>
    <row r="11" spans="1:184" ht="57">
      <c r="A11" s="47">
        <v>4</v>
      </c>
      <c r="B11" s="48" t="s">
        <v>16</v>
      </c>
      <c r="C11" s="48" t="s">
        <v>303</v>
      </c>
      <c r="D11" s="57">
        <v>15400000</v>
      </c>
      <c r="E11" s="57">
        <v>0</v>
      </c>
      <c r="F11" s="57">
        <v>0</v>
      </c>
      <c r="G11" s="57">
        <f t="shared" si="0"/>
        <v>0</v>
      </c>
      <c r="H11" s="49" t="s">
        <v>190</v>
      </c>
    </row>
    <row r="12" spans="1:184" ht="57">
      <c r="A12" s="47">
        <v>5</v>
      </c>
      <c r="B12" s="48" t="s">
        <v>83</v>
      </c>
      <c r="C12" s="48" t="s">
        <v>304</v>
      </c>
      <c r="D12" s="57">
        <v>40000000</v>
      </c>
      <c r="E12" s="57">
        <v>0</v>
      </c>
      <c r="F12" s="57">
        <v>0</v>
      </c>
      <c r="G12" s="57">
        <f t="shared" si="0"/>
        <v>0</v>
      </c>
      <c r="H12" s="49" t="s">
        <v>190</v>
      </c>
    </row>
    <row r="13" spans="1:184" ht="71.25">
      <c r="A13" s="47">
        <v>6</v>
      </c>
      <c r="B13" s="48" t="s">
        <v>73</v>
      </c>
      <c r="C13" s="48" t="s">
        <v>305</v>
      </c>
      <c r="D13" s="57">
        <v>40000000</v>
      </c>
      <c r="E13" s="57">
        <v>0</v>
      </c>
      <c r="F13" s="57">
        <v>0</v>
      </c>
      <c r="G13" s="57">
        <f t="shared" si="0"/>
        <v>0</v>
      </c>
      <c r="H13" s="49" t="s">
        <v>190</v>
      </c>
    </row>
    <row r="14" spans="1:184" ht="71.25">
      <c r="A14" s="47">
        <v>7</v>
      </c>
      <c r="B14" s="48" t="s">
        <v>73</v>
      </c>
      <c r="C14" s="48" t="s">
        <v>306</v>
      </c>
      <c r="D14" s="57">
        <v>20000000</v>
      </c>
      <c r="E14" s="57">
        <v>0</v>
      </c>
      <c r="F14" s="57"/>
      <c r="G14" s="57"/>
      <c r="H14" s="49" t="s">
        <v>190</v>
      </c>
    </row>
    <row r="15" spans="1:184" ht="71.25">
      <c r="A15" s="47">
        <v>8</v>
      </c>
      <c r="B15" s="48" t="s">
        <v>31</v>
      </c>
      <c r="C15" s="48" t="s">
        <v>307</v>
      </c>
      <c r="D15" s="57">
        <v>11000000</v>
      </c>
      <c r="E15" s="57">
        <v>0</v>
      </c>
      <c r="F15" s="57">
        <v>0</v>
      </c>
      <c r="G15" s="57">
        <f t="shared" si="0"/>
        <v>0</v>
      </c>
      <c r="H15" s="49" t="s">
        <v>190</v>
      </c>
    </row>
    <row r="16" spans="1:184" ht="71.25">
      <c r="A16" s="47">
        <v>9</v>
      </c>
      <c r="B16" s="48" t="s">
        <v>35</v>
      </c>
      <c r="C16" s="48" t="s">
        <v>308</v>
      </c>
      <c r="D16" s="57">
        <v>60000000</v>
      </c>
      <c r="E16" s="57">
        <v>0</v>
      </c>
      <c r="F16" s="57">
        <v>0</v>
      </c>
      <c r="G16" s="57">
        <f t="shared" si="0"/>
        <v>0</v>
      </c>
      <c r="H16" s="49" t="s">
        <v>190</v>
      </c>
    </row>
    <row r="17" spans="1:8" ht="85.5">
      <c r="A17" s="47">
        <v>10</v>
      </c>
      <c r="B17" s="48" t="s">
        <v>35</v>
      </c>
      <c r="C17" s="48" t="s">
        <v>309</v>
      </c>
      <c r="D17" s="57">
        <v>40000000</v>
      </c>
      <c r="E17" s="57">
        <v>0</v>
      </c>
      <c r="F17" s="57">
        <v>0</v>
      </c>
      <c r="G17" s="57">
        <f t="shared" si="0"/>
        <v>0</v>
      </c>
      <c r="H17" s="49" t="s">
        <v>190</v>
      </c>
    </row>
    <row r="18" spans="1:8" ht="85.5">
      <c r="A18" s="47">
        <v>11</v>
      </c>
      <c r="B18" s="48" t="s">
        <v>11</v>
      </c>
      <c r="C18" s="48" t="s">
        <v>310</v>
      </c>
      <c r="D18" s="57">
        <v>20000000</v>
      </c>
      <c r="E18" s="57">
        <v>0</v>
      </c>
      <c r="F18" s="57">
        <v>0</v>
      </c>
      <c r="G18" s="57">
        <f t="shared" si="0"/>
        <v>0</v>
      </c>
      <c r="H18" s="49" t="s">
        <v>190</v>
      </c>
    </row>
    <row r="19" spans="1:8" ht="99.75">
      <c r="A19" s="47">
        <v>12</v>
      </c>
      <c r="B19" s="48" t="s">
        <v>35</v>
      </c>
      <c r="C19" s="48" t="s">
        <v>311</v>
      </c>
      <c r="D19" s="57">
        <v>20000000</v>
      </c>
      <c r="E19" s="57">
        <v>0</v>
      </c>
      <c r="F19" s="57">
        <v>0</v>
      </c>
      <c r="G19" s="57">
        <f t="shared" si="0"/>
        <v>0</v>
      </c>
      <c r="H19" s="49" t="s">
        <v>190</v>
      </c>
    </row>
    <row r="20" spans="1:8" ht="85.5">
      <c r="A20" s="47">
        <v>13</v>
      </c>
      <c r="B20" s="48" t="s">
        <v>35</v>
      </c>
      <c r="C20" s="48" t="s">
        <v>312</v>
      </c>
      <c r="D20" s="57">
        <v>20000000</v>
      </c>
      <c r="E20" s="57">
        <v>0</v>
      </c>
      <c r="F20" s="57">
        <v>0</v>
      </c>
      <c r="G20" s="57">
        <f t="shared" si="0"/>
        <v>0</v>
      </c>
      <c r="H20" s="49" t="s">
        <v>190</v>
      </c>
    </row>
    <row r="21" spans="1:8" ht="99.75">
      <c r="A21" s="47">
        <v>14</v>
      </c>
      <c r="B21" s="48" t="s">
        <v>35</v>
      </c>
      <c r="C21" s="48" t="s">
        <v>313</v>
      </c>
      <c r="D21" s="57">
        <v>20000000</v>
      </c>
      <c r="E21" s="57">
        <v>0</v>
      </c>
      <c r="F21" s="57">
        <v>0</v>
      </c>
      <c r="G21" s="57">
        <f t="shared" si="0"/>
        <v>0</v>
      </c>
      <c r="H21" s="49" t="s">
        <v>190</v>
      </c>
    </row>
    <row r="22" spans="1:8" ht="85.5">
      <c r="A22" s="47">
        <v>15</v>
      </c>
      <c r="B22" s="48" t="s">
        <v>83</v>
      </c>
      <c r="C22" s="48" t="s">
        <v>314</v>
      </c>
      <c r="D22" s="57">
        <v>40000000</v>
      </c>
      <c r="E22" s="57">
        <v>0</v>
      </c>
      <c r="F22" s="57">
        <v>0</v>
      </c>
      <c r="G22" s="57">
        <f t="shared" si="0"/>
        <v>0</v>
      </c>
      <c r="H22" s="49" t="s">
        <v>190</v>
      </c>
    </row>
    <row r="23" spans="1:8" ht="85.5">
      <c r="A23" s="47">
        <v>16</v>
      </c>
      <c r="B23" s="48" t="s">
        <v>24</v>
      </c>
      <c r="C23" s="48" t="s">
        <v>315</v>
      </c>
      <c r="D23" s="57">
        <v>40000000</v>
      </c>
      <c r="E23" s="57">
        <v>0</v>
      </c>
      <c r="F23" s="57">
        <v>0</v>
      </c>
      <c r="G23" s="57">
        <f t="shared" si="0"/>
        <v>0</v>
      </c>
      <c r="H23" s="49" t="s">
        <v>190</v>
      </c>
    </row>
    <row r="24" spans="1:8" ht="85.5">
      <c r="A24" s="47">
        <v>17</v>
      </c>
      <c r="B24" s="48" t="s">
        <v>31</v>
      </c>
      <c r="C24" s="48" t="s">
        <v>316</v>
      </c>
      <c r="D24" s="57">
        <v>15896000</v>
      </c>
      <c r="E24" s="57">
        <v>0</v>
      </c>
      <c r="F24" s="57">
        <v>0</v>
      </c>
      <c r="G24" s="57">
        <f t="shared" si="0"/>
        <v>0</v>
      </c>
      <c r="H24" s="49" t="s">
        <v>190</v>
      </c>
    </row>
    <row r="25" spans="1:8" ht="57">
      <c r="A25" s="47">
        <v>18</v>
      </c>
      <c r="B25" s="48" t="s">
        <v>31</v>
      </c>
      <c r="C25" s="48" t="s">
        <v>317</v>
      </c>
      <c r="D25" s="57">
        <v>40000000</v>
      </c>
      <c r="E25" s="57">
        <v>0</v>
      </c>
      <c r="F25" s="57">
        <v>0</v>
      </c>
      <c r="G25" s="57">
        <f t="shared" si="0"/>
        <v>0</v>
      </c>
      <c r="H25" s="49" t="s">
        <v>190</v>
      </c>
    </row>
    <row r="26" spans="1:8" ht="57">
      <c r="A26" s="47">
        <v>19</v>
      </c>
      <c r="B26" s="48" t="s">
        <v>31</v>
      </c>
      <c r="C26" s="48" t="s">
        <v>318</v>
      </c>
      <c r="D26" s="57">
        <v>20000000</v>
      </c>
      <c r="E26" s="57">
        <v>0</v>
      </c>
      <c r="F26" s="57">
        <v>0</v>
      </c>
      <c r="G26" s="57">
        <f t="shared" si="0"/>
        <v>0</v>
      </c>
      <c r="H26" s="49" t="s">
        <v>190</v>
      </c>
    </row>
    <row r="27" spans="1:8" ht="72" customHeight="1">
      <c r="A27" s="47">
        <v>20</v>
      </c>
      <c r="B27" s="48" t="s">
        <v>35</v>
      </c>
      <c r="C27" s="48" t="s">
        <v>319</v>
      </c>
      <c r="D27" s="57">
        <v>40000000</v>
      </c>
      <c r="E27" s="57">
        <v>0</v>
      </c>
      <c r="F27" s="57">
        <v>0</v>
      </c>
      <c r="G27" s="57">
        <f t="shared" si="0"/>
        <v>0</v>
      </c>
      <c r="H27" s="49" t="s">
        <v>190</v>
      </c>
    </row>
    <row r="28" spans="1:8" ht="78" customHeight="1">
      <c r="A28" s="47">
        <v>21</v>
      </c>
      <c r="B28" s="48" t="s">
        <v>11</v>
      </c>
      <c r="C28" s="48" t="s">
        <v>320</v>
      </c>
      <c r="D28" s="57">
        <v>40000000</v>
      </c>
      <c r="E28" s="57">
        <v>0</v>
      </c>
      <c r="F28" s="57">
        <v>0</v>
      </c>
      <c r="G28" s="57">
        <f t="shared" si="0"/>
        <v>0</v>
      </c>
      <c r="H28" s="49" t="s">
        <v>190</v>
      </c>
    </row>
    <row r="29" spans="1:8" ht="57">
      <c r="A29" s="47">
        <v>22</v>
      </c>
      <c r="B29" s="48" t="s">
        <v>31</v>
      </c>
      <c r="C29" s="48" t="s">
        <v>318</v>
      </c>
      <c r="D29" s="57">
        <v>20000000</v>
      </c>
      <c r="E29" s="57"/>
      <c r="F29" s="57"/>
      <c r="G29" s="57"/>
      <c r="H29" s="49" t="s">
        <v>190</v>
      </c>
    </row>
    <row r="30" spans="1:8" ht="71.25">
      <c r="A30" s="47">
        <v>23</v>
      </c>
      <c r="B30" s="48" t="s">
        <v>33</v>
      </c>
      <c r="C30" s="48" t="s">
        <v>321</v>
      </c>
      <c r="D30" s="57">
        <v>29700000</v>
      </c>
      <c r="E30" s="57">
        <v>0</v>
      </c>
      <c r="F30" s="57">
        <v>0</v>
      </c>
      <c r="G30" s="57">
        <f t="shared" si="0"/>
        <v>0</v>
      </c>
      <c r="H30" s="49" t="s">
        <v>190</v>
      </c>
    </row>
    <row r="31" spans="1:8" ht="85.5">
      <c r="A31" s="47">
        <v>24</v>
      </c>
      <c r="B31" s="48" t="s">
        <v>322</v>
      </c>
      <c r="C31" s="48" t="s">
        <v>323</v>
      </c>
      <c r="D31" s="57">
        <v>20000000</v>
      </c>
      <c r="E31" s="57">
        <v>0</v>
      </c>
      <c r="F31" s="57">
        <v>0</v>
      </c>
      <c r="G31" s="57">
        <f t="shared" si="0"/>
        <v>0</v>
      </c>
      <c r="H31" s="49" t="s">
        <v>190</v>
      </c>
    </row>
    <row r="32" spans="1:8" ht="99.75">
      <c r="A32" s="47">
        <v>25</v>
      </c>
      <c r="B32" s="48" t="s">
        <v>322</v>
      </c>
      <c r="C32" s="48" t="s">
        <v>324</v>
      </c>
      <c r="D32" s="57">
        <v>20000000</v>
      </c>
      <c r="E32" s="57">
        <v>0</v>
      </c>
      <c r="F32" s="57">
        <v>0</v>
      </c>
      <c r="G32" s="57">
        <f t="shared" si="0"/>
        <v>0</v>
      </c>
      <c r="H32" s="49" t="s">
        <v>190</v>
      </c>
    </row>
    <row r="33" spans="1:9" ht="114">
      <c r="A33" s="47">
        <v>26</v>
      </c>
      <c r="B33" s="48" t="s">
        <v>16</v>
      </c>
      <c r="C33" s="48" t="s">
        <v>325</v>
      </c>
      <c r="D33" s="57">
        <v>20000000</v>
      </c>
      <c r="E33" s="57">
        <v>0</v>
      </c>
      <c r="F33" s="57">
        <v>0</v>
      </c>
      <c r="G33" s="57">
        <f t="shared" si="0"/>
        <v>0</v>
      </c>
      <c r="H33" s="49" t="s">
        <v>190</v>
      </c>
    </row>
    <row r="34" spans="1:9" ht="99.75">
      <c r="A34" s="47">
        <v>27</v>
      </c>
      <c r="B34" s="48" t="s">
        <v>16</v>
      </c>
      <c r="C34" s="48" t="s">
        <v>326</v>
      </c>
      <c r="D34" s="57">
        <v>20000000</v>
      </c>
      <c r="E34" s="57">
        <v>0</v>
      </c>
      <c r="F34" s="57">
        <v>0</v>
      </c>
      <c r="G34" s="57">
        <f t="shared" si="0"/>
        <v>0</v>
      </c>
      <c r="H34" s="49" t="s">
        <v>190</v>
      </c>
    </row>
    <row r="35" spans="1:9" ht="71.25">
      <c r="A35" s="47">
        <v>28</v>
      </c>
      <c r="B35" s="48" t="s">
        <v>16</v>
      </c>
      <c r="C35" s="48" t="s">
        <v>327</v>
      </c>
      <c r="D35" s="57">
        <v>60000000</v>
      </c>
      <c r="E35" s="57">
        <v>0</v>
      </c>
      <c r="F35" s="57">
        <v>0</v>
      </c>
      <c r="G35" s="57">
        <f t="shared" si="0"/>
        <v>0</v>
      </c>
      <c r="H35" s="49" t="s">
        <v>190</v>
      </c>
    </row>
    <row r="36" spans="1:9" ht="99.75">
      <c r="A36" s="47">
        <v>29</v>
      </c>
      <c r="B36" s="48" t="s">
        <v>31</v>
      </c>
      <c r="C36" s="48" t="s">
        <v>328</v>
      </c>
      <c r="D36" s="57">
        <v>20000000</v>
      </c>
      <c r="E36" s="57">
        <v>0</v>
      </c>
      <c r="F36" s="57">
        <v>0</v>
      </c>
      <c r="G36" s="57">
        <f t="shared" si="0"/>
        <v>0</v>
      </c>
      <c r="H36" s="49" t="s">
        <v>190</v>
      </c>
    </row>
    <row r="37" spans="1:9" ht="99.75">
      <c r="A37" s="47">
        <v>30</v>
      </c>
      <c r="B37" s="48" t="s">
        <v>16</v>
      </c>
      <c r="C37" s="48" t="s">
        <v>329</v>
      </c>
      <c r="D37" s="57">
        <v>16000000</v>
      </c>
      <c r="E37" s="57">
        <v>0</v>
      </c>
      <c r="F37" s="57">
        <v>0</v>
      </c>
      <c r="G37" s="57">
        <f t="shared" si="0"/>
        <v>0</v>
      </c>
      <c r="H37" s="49" t="s">
        <v>190</v>
      </c>
    </row>
    <row r="38" spans="1:9" ht="71.25">
      <c r="A38" s="47">
        <v>31</v>
      </c>
      <c r="B38" s="48" t="s">
        <v>24</v>
      </c>
      <c r="C38" s="48" t="s">
        <v>330</v>
      </c>
      <c r="D38" s="57">
        <v>40000000</v>
      </c>
      <c r="E38" s="57">
        <v>0</v>
      </c>
      <c r="F38" s="57">
        <v>0</v>
      </c>
      <c r="G38" s="57">
        <f t="shared" si="0"/>
        <v>0</v>
      </c>
      <c r="H38" s="49" t="s">
        <v>190</v>
      </c>
    </row>
    <row r="39" spans="1:9" ht="71.25">
      <c r="A39" s="47">
        <v>32</v>
      </c>
      <c r="B39" s="48" t="s">
        <v>24</v>
      </c>
      <c r="C39" s="48" t="s">
        <v>331</v>
      </c>
      <c r="D39" s="57">
        <v>20000000</v>
      </c>
      <c r="E39" s="57">
        <v>0</v>
      </c>
      <c r="F39" s="57">
        <v>0</v>
      </c>
      <c r="G39" s="57">
        <f t="shared" si="0"/>
        <v>0</v>
      </c>
      <c r="H39" s="49" t="s">
        <v>190</v>
      </c>
    </row>
    <row r="40" spans="1:9" ht="71.25">
      <c r="A40" s="47">
        <v>33</v>
      </c>
      <c r="B40" s="48" t="s">
        <v>198</v>
      </c>
      <c r="C40" s="48" t="s">
        <v>332</v>
      </c>
      <c r="D40" s="57">
        <v>20000000</v>
      </c>
      <c r="E40" s="57">
        <v>0</v>
      </c>
      <c r="F40" s="57">
        <v>0</v>
      </c>
      <c r="G40" s="57">
        <f t="shared" si="0"/>
        <v>0</v>
      </c>
      <c r="H40" s="49" t="s">
        <v>190</v>
      </c>
    </row>
    <row r="41" spans="1:9" ht="71.25">
      <c r="A41" s="47">
        <v>34</v>
      </c>
      <c r="B41" s="48" t="s">
        <v>33</v>
      </c>
      <c r="C41" s="48" t="s">
        <v>333</v>
      </c>
      <c r="D41" s="57">
        <v>40000000</v>
      </c>
      <c r="E41" s="57">
        <v>0</v>
      </c>
      <c r="F41" s="57">
        <v>0</v>
      </c>
      <c r="G41" s="57">
        <f t="shared" si="0"/>
        <v>0</v>
      </c>
      <c r="H41" s="49" t="s">
        <v>190</v>
      </c>
    </row>
    <row r="42" spans="1:9" ht="85.5">
      <c r="A42" s="47">
        <v>35</v>
      </c>
      <c r="B42" s="48" t="s">
        <v>83</v>
      </c>
      <c r="C42" s="48" t="s">
        <v>334</v>
      </c>
      <c r="D42" s="57">
        <v>40000000</v>
      </c>
      <c r="E42" s="57">
        <v>0</v>
      </c>
      <c r="F42" s="57">
        <v>0</v>
      </c>
      <c r="G42" s="57">
        <f t="shared" si="0"/>
        <v>0</v>
      </c>
      <c r="H42" s="49" t="s">
        <v>190</v>
      </c>
    </row>
    <row r="43" spans="1:9" ht="99.75">
      <c r="A43" s="47">
        <v>36</v>
      </c>
      <c r="B43" s="48" t="s">
        <v>83</v>
      </c>
      <c r="C43" s="48" t="s">
        <v>335</v>
      </c>
      <c r="D43" s="57">
        <v>20000000</v>
      </c>
      <c r="E43" s="57">
        <v>0</v>
      </c>
      <c r="F43" s="57">
        <v>0</v>
      </c>
      <c r="G43" s="57">
        <f t="shared" si="0"/>
        <v>0</v>
      </c>
      <c r="H43" s="49" t="s">
        <v>190</v>
      </c>
    </row>
    <row r="44" spans="1:9" ht="85.5">
      <c r="A44" s="47">
        <v>37</v>
      </c>
      <c r="B44" s="48" t="s">
        <v>16</v>
      </c>
      <c r="C44" s="48" t="s">
        <v>336</v>
      </c>
      <c r="D44" s="57">
        <v>40000000</v>
      </c>
      <c r="E44" s="57">
        <v>0</v>
      </c>
      <c r="F44" s="57">
        <v>0</v>
      </c>
      <c r="G44" s="57">
        <f t="shared" si="0"/>
        <v>0</v>
      </c>
      <c r="H44" s="49" t="s">
        <v>190</v>
      </c>
      <c r="I44" s="50"/>
    </row>
    <row r="45" spans="1:9" ht="15">
      <c r="A45" s="47"/>
      <c r="B45" s="134" t="s">
        <v>337</v>
      </c>
      <c r="C45" s="134"/>
      <c r="D45" s="37">
        <f>SUM(D8:D44)</f>
        <v>1047996000</v>
      </c>
      <c r="E45" s="37">
        <f>SUM(E8:E44)</f>
        <v>0</v>
      </c>
      <c r="F45" s="37">
        <f>SUM(F8:F44)</f>
        <v>0</v>
      </c>
      <c r="G45" s="37">
        <f>SUM(G8:G44)</f>
        <v>0</v>
      </c>
      <c r="H45" s="49"/>
    </row>
    <row r="46" spans="1:9" ht="15">
      <c r="A46" s="47"/>
      <c r="B46" s="59"/>
      <c r="C46" s="59"/>
      <c r="D46" s="35"/>
      <c r="E46" s="35"/>
      <c r="F46" s="35"/>
      <c r="G46" s="35"/>
      <c r="H46" s="49"/>
    </row>
    <row r="47" spans="1:9" ht="33" customHeight="1">
      <c r="A47" s="53"/>
      <c r="B47" s="134" t="s">
        <v>340</v>
      </c>
      <c r="C47" s="134"/>
      <c r="D47" s="37"/>
      <c r="E47" s="37"/>
      <c r="F47" s="37"/>
      <c r="G47" s="37"/>
      <c r="H47" s="49"/>
    </row>
    <row r="48" spans="1:9" ht="23.45" customHeight="1">
      <c r="A48" s="129" t="s">
        <v>350</v>
      </c>
      <c r="B48" s="130"/>
      <c r="C48" s="131"/>
      <c r="D48" s="39">
        <f>D47</f>
        <v>0</v>
      </c>
      <c r="E48" s="39">
        <f t="shared" ref="E48:G48" si="1">E47</f>
        <v>0</v>
      </c>
      <c r="F48" s="39">
        <f t="shared" si="1"/>
        <v>0</v>
      </c>
      <c r="G48" s="39">
        <f t="shared" si="1"/>
        <v>0</v>
      </c>
      <c r="H48" s="55"/>
    </row>
    <row r="49" spans="1:8" ht="17.45" customHeight="1">
      <c r="A49" s="137" t="s">
        <v>344</v>
      </c>
      <c r="B49" s="138"/>
      <c r="C49" s="138"/>
      <c r="D49" s="138"/>
      <c r="E49" s="138"/>
      <c r="F49" s="138"/>
      <c r="G49" s="138"/>
      <c r="H49" s="139"/>
    </row>
    <row r="50" spans="1:8" ht="17.45" customHeight="1">
      <c r="A50" s="126" t="s">
        <v>345</v>
      </c>
      <c r="B50" s="127"/>
      <c r="C50" s="127"/>
      <c r="D50" s="127"/>
      <c r="E50" s="127"/>
      <c r="F50" s="127"/>
      <c r="G50" s="127"/>
      <c r="H50" s="128"/>
    </row>
    <row r="51" spans="1:8" ht="18" customHeight="1">
      <c r="A51" s="129" t="s">
        <v>346</v>
      </c>
      <c r="B51" s="130"/>
      <c r="C51" s="130"/>
      <c r="D51" s="130"/>
      <c r="E51" s="130"/>
      <c r="F51" s="130"/>
      <c r="G51" s="130"/>
      <c r="H51" s="131"/>
    </row>
    <row r="54" spans="1:8" ht="15">
      <c r="E54" s="42"/>
    </row>
  </sheetData>
  <mergeCells count="12">
    <mergeCell ref="B45:C45"/>
    <mergeCell ref="A1:H1"/>
    <mergeCell ref="A2:H2"/>
    <mergeCell ref="B3:H3"/>
    <mergeCell ref="B4:H4"/>
    <mergeCell ref="B5:H5"/>
    <mergeCell ref="B7:H7"/>
    <mergeCell ref="B47:C47"/>
    <mergeCell ref="A48:C48"/>
    <mergeCell ref="A49:H49"/>
    <mergeCell ref="A50:H50"/>
    <mergeCell ref="A51:H5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BAKAA</vt:lpstr>
      <vt:lpstr>MAPATO YA NDANI</vt:lpstr>
      <vt:lpstr>KIAMBATA-MADAWATI</vt:lpstr>
      <vt:lpstr>SERIKALI KUU</vt:lpstr>
      <vt:lpstr>TASAF III</vt:lpstr>
      <vt:lpstr>LANES</vt:lpstr>
      <vt:lpstr>Sheet2</vt:lpstr>
      <vt:lpstr>Sheet1</vt:lpstr>
      <vt:lpstr>BOOST</vt:lpstr>
      <vt:lpstr>SEQUIP</vt:lpstr>
      <vt:lpstr>AFYA-WAFADHILI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cp:lastModifiedBy>
  <cp:lastPrinted>2025-07-09T06:13:45Z</cp:lastPrinted>
  <dcterms:created xsi:type="dcterms:W3CDTF">2018-03-27T08:40:00Z</dcterms:created>
  <dcterms:modified xsi:type="dcterms:W3CDTF">2026-03-16T06:30:10Z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D4082316C3634D98A2FE03B678BCC440_13</vt:lpwstr>
  </property>
  <property fmtid="{D5CDD505-2E9C-101B-9397-08002B2CF9AE}" pid="3" name="KSOProductBuildVer">
    <vt:lpwstr>1033-12.2.0.20782</vt:lpwstr>
  </property>
</Properties>
</file>